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říjmy" sheetId="1" r:id="rId1"/>
  </sheets>
  <definedNames>
    <definedName name="_xlnm._FilterDatabase" localSheetId="0" hidden="1">'Příjmy'!$A$1:$B$181</definedName>
    <definedName name="_xlnm.Print_Titles" localSheetId="0">'Příjmy'!$1:$1</definedName>
    <definedName name="_xlnm.Print_Area" localSheetId="0">'Příjmy'!$A$1:$I$159</definedName>
  </definedNames>
  <calcPr fullCalcOnLoad="1"/>
</workbook>
</file>

<file path=xl/sharedStrings.xml><?xml version="1.0" encoding="utf-8"?>
<sst xmlns="http://schemas.openxmlformats.org/spreadsheetml/2006/main" count="166" uniqueCount="129">
  <si>
    <t>daň z příjmů právnických osob</t>
  </si>
  <si>
    <t>poplatek za likvidaci odpadu</t>
  </si>
  <si>
    <t>poplatek ze psů</t>
  </si>
  <si>
    <t>správní poplatky</t>
  </si>
  <si>
    <t>celkem</t>
  </si>
  <si>
    <t>1031 Pěstební činnost</t>
  </si>
  <si>
    <t>2143 Cestovní ruch</t>
  </si>
  <si>
    <t>3314 Činnosti knihovnické</t>
  </si>
  <si>
    <t>příjmy z pronájmu sálu</t>
  </si>
  <si>
    <t>3341 Rozhlas a televize</t>
  </si>
  <si>
    <t>3612 Bytové hospodářství</t>
  </si>
  <si>
    <t>3613 Nebytové hospodářství</t>
  </si>
  <si>
    <t>3632 Pohřebnictví</t>
  </si>
  <si>
    <t>3639 Komunální služby</t>
  </si>
  <si>
    <t>3722 Sběr a svoz komun.odpadu</t>
  </si>
  <si>
    <t>3725 Využívání a zneškodň.odpadu</t>
  </si>
  <si>
    <t>3745 Péče o vzhled obcí</t>
  </si>
  <si>
    <t>4351 Osobní asistence, pečov.služba</t>
  </si>
  <si>
    <t>5311 Bezpečnost a veřejný pořádek</t>
  </si>
  <si>
    <t>6171 Správa</t>
  </si>
  <si>
    <t>ostatní příjmy z nájmu</t>
  </si>
  <si>
    <t>3349 Zpravodaj</t>
  </si>
  <si>
    <t>6310 Úroky</t>
  </si>
  <si>
    <t>daň z přidané hodnoty</t>
  </si>
  <si>
    <t>Příjmy celkem</t>
  </si>
  <si>
    <r>
      <t>služby DPS a PS</t>
    </r>
    <r>
      <rPr>
        <sz val="10"/>
        <rFont val="Arial"/>
        <family val="2"/>
      </rPr>
      <t xml:space="preserve"> (energie + služby pečovatelek)</t>
    </r>
  </si>
  <si>
    <t>3319 Ost.zál.v kultuře + sál Chaloupky</t>
  </si>
  <si>
    <t>3392 Zájm.činnost v kultuře - KD</t>
  </si>
  <si>
    <r>
      <t>ostatní příjmy z vl.čin.</t>
    </r>
    <r>
      <rPr>
        <sz val="10"/>
        <rFont val="Arial"/>
        <family val="2"/>
      </rPr>
      <t xml:space="preserve"> (věcná břemena)</t>
    </r>
  </si>
  <si>
    <r>
      <t>přijaté sankční platby</t>
    </r>
    <r>
      <rPr>
        <sz val="10"/>
        <rFont val="Arial"/>
        <family val="2"/>
      </rPr>
      <t xml:space="preserve"> (pokuty policie)</t>
    </r>
  </si>
  <si>
    <t>§</t>
  </si>
  <si>
    <t>pol.</t>
  </si>
  <si>
    <t>popis</t>
  </si>
  <si>
    <t>přijaté neinvestiční dary</t>
  </si>
  <si>
    <r>
      <t xml:space="preserve">příjmy z prodeje zboží </t>
    </r>
    <r>
      <rPr>
        <sz val="10"/>
        <rFont val="Arial"/>
        <family val="2"/>
      </rPr>
      <t>(propagační materiálů)</t>
    </r>
  </si>
  <si>
    <t>příjmy z prodeje pozemků</t>
  </si>
  <si>
    <t>přijaté pojistné náhrady</t>
  </si>
  <si>
    <t>6223 Mezinárodní spolupráce</t>
  </si>
  <si>
    <t>přijaté nekapitálové příspěvky a náhrady</t>
  </si>
  <si>
    <t>6402 Finanční vypořádání minulých let</t>
  </si>
  <si>
    <t>5512 Požární ochrana - dobrovolná část</t>
  </si>
  <si>
    <r>
      <t xml:space="preserve">neinv.dotace od krajů </t>
    </r>
    <r>
      <rPr>
        <sz val="10"/>
        <rFont val="Arial"/>
        <family val="2"/>
      </rPr>
      <t>(dotace pečovatelská služba)</t>
    </r>
  </si>
  <si>
    <t>zůstatek BÚ z předchozího roku</t>
  </si>
  <si>
    <r>
      <t xml:space="preserve">neinv.dotace od krajů </t>
    </r>
    <r>
      <rPr>
        <sz val="10"/>
        <rFont val="Arial"/>
        <family val="2"/>
      </rPr>
      <t>(dotace SDH - vybavení)</t>
    </r>
  </si>
  <si>
    <r>
      <t xml:space="preserve">ost.neinv.dotace </t>
    </r>
    <r>
      <rPr>
        <sz val="10"/>
        <rFont val="Arial"/>
        <family val="2"/>
      </rPr>
      <t>(úřad práce 12/2015-03/2016)</t>
    </r>
  </si>
  <si>
    <t>daňové příjmy celkem</t>
  </si>
  <si>
    <r>
      <t>příjmy z pronájmu mov.věcí</t>
    </r>
    <r>
      <rPr>
        <sz val="10"/>
        <rFont val="Arial"/>
        <family val="2"/>
      </rPr>
      <t xml:space="preserve"> (lavičky)</t>
    </r>
  </si>
  <si>
    <t>daň z příjmů právnických osob za městys</t>
  </si>
  <si>
    <t>odvody za odnětí půdy ze ZPF</t>
  </si>
  <si>
    <t>poplatek za odnětí pozemků plnění funkcí lesa</t>
  </si>
  <si>
    <t>poplatek za užívání veřejného prostranství</t>
  </si>
  <si>
    <t>daň z nemovitých věcí</t>
  </si>
  <si>
    <r>
      <t>neinv.dotace</t>
    </r>
    <r>
      <rPr>
        <sz val="10"/>
        <rFont val="Arial"/>
        <family val="2"/>
      </rPr>
      <t xml:space="preserve"> (státní pokladna - volby)</t>
    </r>
  </si>
  <si>
    <r>
      <t xml:space="preserve">neinv.dotace  </t>
    </r>
    <r>
      <rPr>
        <sz val="10"/>
        <rFont val="Arial"/>
        <family val="2"/>
      </rPr>
      <t>(dotace na výkon státní správy)</t>
    </r>
  </si>
  <si>
    <r>
      <t xml:space="preserve">příjmy z poskyt.služeb a výrobků </t>
    </r>
    <r>
      <rPr>
        <sz val="10"/>
        <rFont val="Arial"/>
        <family val="2"/>
      </rPr>
      <t>(těžba)</t>
    </r>
  </si>
  <si>
    <r>
      <t xml:space="preserve">příjmy z poskyt.služeb a výrobků </t>
    </r>
    <r>
      <rPr>
        <sz val="10"/>
        <rFont val="Arial"/>
        <family val="2"/>
      </rPr>
      <t>(Na kolo-právo stavby)</t>
    </r>
  </si>
  <si>
    <t>příjmy z poskyt.služeb a výrobků</t>
  </si>
  <si>
    <r>
      <t>příjmy z poskyt.služeb a výrobků</t>
    </r>
    <r>
      <rPr>
        <sz val="10"/>
        <rFont val="Arial"/>
        <family val="2"/>
      </rPr>
      <t xml:space="preserve"> (půjčovné)</t>
    </r>
  </si>
  <si>
    <r>
      <t xml:space="preserve">příjmy z poskyt.služeb a výrobků </t>
    </r>
    <r>
      <rPr>
        <sz val="10"/>
        <rFont val="Arial"/>
        <family val="2"/>
      </rPr>
      <t>(inzerce)</t>
    </r>
  </si>
  <si>
    <t>příjmy z nájmu DPS</t>
  </si>
  <si>
    <r>
      <t xml:space="preserve">ost.neinv.dotace </t>
    </r>
    <r>
      <rPr>
        <sz val="10"/>
        <rFont val="Arial"/>
        <family val="2"/>
      </rPr>
      <t>(průtoková dotace ZŠ)</t>
    </r>
  </si>
  <si>
    <t>3113 ZŠ</t>
  </si>
  <si>
    <t xml:space="preserve">3631 Veřejné osvětlení </t>
  </si>
  <si>
    <t>daň z příjmů fyzických osob placená plátci</t>
  </si>
  <si>
    <t>daň z příjmů fyzických osob placená poplatníky</t>
  </si>
  <si>
    <t>daň z příjmů fyzických osob vybíraná srážkou</t>
  </si>
  <si>
    <t>daň z hazardních her</t>
  </si>
  <si>
    <r>
      <t xml:space="preserve">ost.neinv.dotace </t>
    </r>
    <r>
      <rPr>
        <sz val="10"/>
        <rFont val="Arial"/>
        <family val="2"/>
      </rPr>
      <t>(průtoková dotace MŠ)</t>
    </r>
  </si>
  <si>
    <t>zrušený odvod z loterií kromě VHP</t>
  </si>
  <si>
    <t>přijaté pojistné náhrady (2329 ostj.jinde nezařazeno)</t>
  </si>
  <si>
    <t>příjmy z úroků (BÚ)</t>
  </si>
  <si>
    <r>
      <t>neinv.dotace</t>
    </r>
    <r>
      <rPr>
        <sz val="10"/>
        <rFont val="Arial"/>
        <family val="2"/>
      </rPr>
      <t xml:space="preserve"> (státní pokladna - SLDB 21)</t>
    </r>
  </si>
  <si>
    <r>
      <t xml:space="preserve">ost.neinv.dotace </t>
    </r>
    <r>
      <rPr>
        <sz val="10"/>
        <rFont val="Arial"/>
        <family val="2"/>
      </rPr>
      <t>(akceschopnsot SDH)</t>
    </r>
  </si>
  <si>
    <t>2212 Silnice</t>
  </si>
  <si>
    <t>přijaté nekapítálové příspěvky a náhrady</t>
  </si>
  <si>
    <t>ostatní nedaňové příjmy jinde nezařazené</t>
  </si>
  <si>
    <r>
      <t xml:space="preserve">příjmy z pronájmu ost.nemovitostí </t>
    </r>
    <r>
      <rPr>
        <sz val="10"/>
        <rFont val="Arial"/>
        <family val="2"/>
      </rPr>
      <t>(fotovoltaika)</t>
    </r>
  </si>
  <si>
    <t>poplatek z pobytu</t>
  </si>
  <si>
    <t>6409 Ostatní činnosti j.n.</t>
  </si>
  <si>
    <t>zrušené místní poplatky</t>
  </si>
  <si>
    <r>
      <t xml:space="preserve">ost.neinv.dotace </t>
    </r>
    <r>
      <rPr>
        <sz val="10"/>
        <rFont val="Arial"/>
        <family val="2"/>
      </rPr>
      <t>(knihovna)</t>
    </r>
  </si>
  <si>
    <r>
      <t xml:space="preserve">ost.neinv.dotace </t>
    </r>
    <r>
      <rPr>
        <sz val="10"/>
        <rFont val="Arial"/>
        <family val="2"/>
      </rPr>
      <t>(snížení dopadů kůrovcové kalamity)</t>
    </r>
  </si>
  <si>
    <r>
      <t>ost.neinv.dotace</t>
    </r>
    <r>
      <rPr>
        <sz val="10"/>
        <rFont val="Arial"/>
        <family val="2"/>
      </rPr>
      <t xml:space="preserve"> (pečovatelská služby - odměny COVID)</t>
    </r>
  </si>
  <si>
    <t>ostatní přijaté vratky transferů</t>
  </si>
  <si>
    <r>
      <t>příjmy s pronájm ost.nemo.věcí</t>
    </r>
    <r>
      <rPr>
        <sz val="10"/>
        <rFont val="Arial"/>
        <family val="2"/>
      </rPr>
      <t xml:space="preserve"> (nájem smuteční síně)</t>
    </r>
  </si>
  <si>
    <t>3412 Sportovní zařízení ve vlastnictví obce</t>
  </si>
  <si>
    <t>Skutečnost 2020</t>
  </si>
  <si>
    <t>Rozpočet 2022</t>
  </si>
  <si>
    <r>
      <t xml:space="preserve">ost.neinv.dotace </t>
    </r>
    <r>
      <rPr>
        <sz val="10"/>
        <rFont val="Arial"/>
        <family val="2"/>
      </rPr>
      <t>(MMR obnova povrchu ul. Legionářská)</t>
    </r>
  </si>
  <si>
    <r>
      <t>ost.neinv.dotace</t>
    </r>
    <r>
      <rPr>
        <sz val="10"/>
        <rFont val="Arial"/>
        <family val="2"/>
      </rPr>
      <t xml:space="preserve"> (pečovatelská služby - provoz COVID)</t>
    </r>
  </si>
  <si>
    <r>
      <t>ostatní inv.dotace</t>
    </r>
    <r>
      <rPr>
        <sz val="10"/>
        <rFont val="Arial"/>
        <family val="2"/>
      </rPr>
      <t xml:space="preserve"> (ZŠ pořízení televizní lupy)</t>
    </r>
  </si>
  <si>
    <r>
      <t xml:space="preserve">neinv.dotace </t>
    </r>
    <r>
      <rPr>
        <sz val="10"/>
        <rFont val="Arial"/>
        <family val="2"/>
      </rPr>
      <t>(kompenzační bonus COVID)</t>
    </r>
  </si>
  <si>
    <t>sankční platby prijaté od jiného subjeku</t>
  </si>
  <si>
    <t>ostatní prijaté vratky transferů</t>
  </si>
  <si>
    <t>ostatní neadaňové příjmy jinde nazařazené</t>
  </si>
  <si>
    <t>Rozpočet 2022 upravený 30.9.</t>
  </si>
  <si>
    <t>Rozpočet 2023</t>
  </si>
  <si>
    <t>Skutečnost 30.9.2022</t>
  </si>
  <si>
    <t>Skutečnost 2021</t>
  </si>
  <si>
    <r>
      <t xml:space="preserve">ost.neinv.dotace </t>
    </r>
    <r>
      <rPr>
        <sz val="10"/>
        <rFont val="Arial"/>
        <family val="2"/>
      </rPr>
      <t>(MŽP sběrný dvůr)</t>
    </r>
  </si>
  <si>
    <r>
      <t>ostatní inv.dotace</t>
    </r>
    <r>
      <rPr>
        <sz val="10"/>
        <rFont val="Arial"/>
        <family val="2"/>
      </rPr>
      <t xml:space="preserve"> (MŽP sběrný dvůr)</t>
    </r>
  </si>
  <si>
    <t xml:space="preserve">ostatní nedaňové příjmy j.n. </t>
  </si>
  <si>
    <t>příjmy z prodeje ost.nemovit.věcí a jejich částí</t>
  </si>
  <si>
    <t>6320 Pojištění funkčně nespecifikované</t>
  </si>
  <si>
    <t>přijaté neinvestiční příspěvky a náhrady</t>
  </si>
  <si>
    <t>příjmy z poskyt.služeb a výrobků (kopírování)</t>
  </si>
  <si>
    <r>
      <t>přijaté nakapitálové náhrady</t>
    </r>
    <r>
      <rPr>
        <sz val="10"/>
        <rFont val="Arial"/>
        <family val="2"/>
      </rPr>
      <t xml:space="preserve"> (nové přípojky)</t>
    </r>
  </si>
  <si>
    <r>
      <t xml:space="preserve">příjmy z pronájmu pozemků </t>
    </r>
    <r>
      <rPr>
        <sz val="10"/>
        <rFont val="Arial"/>
        <family val="2"/>
      </rPr>
      <t>(nájem kurty)</t>
    </r>
  </si>
  <si>
    <r>
      <t>příjmy z poskytování služeb a výrobků</t>
    </r>
    <r>
      <rPr>
        <sz val="10"/>
        <rFont val="Arial"/>
        <family val="2"/>
      </rPr>
      <t xml:space="preserve"> 
(služby Dymáček, Alzabox - služby k nájmu)</t>
    </r>
  </si>
  <si>
    <r>
      <t>příjmy z pronájmu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pozemků </t>
    </r>
    <r>
      <rPr>
        <sz val="10"/>
        <rFont val="Arial"/>
        <family val="2"/>
      </rPr>
      <t>(AGRIS, Barachov zmrzlina, Cortusa Gastro - zahrádka Olšoveč, HEPA, Žitný s.r.o., Distribut, Pionýr + drobné nájmy pozemků)</t>
    </r>
  </si>
  <si>
    <r>
      <t>příjmy z poskyt.služeb a výrobků</t>
    </r>
    <r>
      <rPr>
        <sz val="10"/>
        <rFont val="Arial"/>
        <family val="2"/>
      </rPr>
      <t xml:space="preserve"> (sběrný dvůr + kovy)</t>
    </r>
  </si>
  <si>
    <t>příjmy z prodeje ost.hmotného dl.majetku (Magma)</t>
  </si>
  <si>
    <r>
      <t xml:space="preserve">příjmy z pronájmu bytů </t>
    </r>
    <r>
      <rPr>
        <sz val="10"/>
        <rFont val="Arial"/>
        <family val="2"/>
      </rPr>
      <t>(3 byty)</t>
    </r>
  </si>
  <si>
    <r>
      <t xml:space="preserve">příjmy z poskyt.služeb a výrobků </t>
    </r>
    <r>
      <rPr>
        <sz val="10"/>
        <rFont val="Arial"/>
        <family val="2"/>
      </rPr>
      <t>(odpad firemní chaty)</t>
    </r>
  </si>
  <si>
    <t xml:space="preserve"> </t>
  </si>
  <si>
    <r>
      <t>příjmy za separ.odpad</t>
    </r>
    <r>
      <rPr>
        <sz val="10"/>
        <rFont val="Arial"/>
        <family val="2"/>
      </rPr>
      <t xml:space="preserve"> (Elektrowin, EKO-KOM)</t>
    </r>
  </si>
  <si>
    <r>
      <t xml:space="preserve">příjmy prodeje ost.nemovitostí 
</t>
    </r>
    <r>
      <rPr>
        <sz val="10"/>
        <rFont val="Arial"/>
        <family val="2"/>
      </rPr>
      <t>(splátky prodeje 7 bytovky na Kopci - doplacení 2023)</t>
    </r>
  </si>
  <si>
    <r>
      <t xml:space="preserve">příjmy z pronájmu sálu </t>
    </r>
    <r>
      <rPr>
        <sz val="10"/>
        <rFont val="Arial"/>
        <family val="2"/>
      </rPr>
      <t>(Sokol + ost.nájmy)</t>
    </r>
  </si>
  <si>
    <t>příjmy z pronájmu pozemků - rekreační oblast</t>
  </si>
  <si>
    <r>
      <t xml:space="preserve">příjmy z pronájmu ost.nemovitostí
</t>
    </r>
    <r>
      <rPr>
        <sz val="9"/>
        <rFont val="Arial"/>
        <family val="2"/>
      </rPr>
      <t>(Olšovec - smlouva 2,42 mil.)</t>
    </r>
  </si>
  <si>
    <t>příjmy z prodeje zboží</t>
  </si>
  <si>
    <t>ostatní nedaňové příjmy j.n.</t>
  </si>
  <si>
    <r>
      <t>popl.z kabel.TV</t>
    </r>
    <r>
      <rPr>
        <sz val="10"/>
        <rFont val="Arial"/>
        <family val="2"/>
      </rPr>
      <t xml:space="preserve"> (popl.od lidí + reklama INFO)</t>
    </r>
  </si>
  <si>
    <r>
      <t>nájem nebyt. prostor</t>
    </r>
    <r>
      <rPr>
        <sz val="10"/>
        <rFont val="Arial"/>
        <family val="2"/>
      </rPr>
      <t xml:space="preserve"> (Alzabox, stánek s trafikou, Havlíčkovo nám. 44; Junák, Pionýr, posilovna)</t>
    </r>
  </si>
  <si>
    <r>
      <t xml:space="preserve">ost.neinv.dotace </t>
    </r>
    <r>
      <rPr>
        <sz val="10"/>
        <rFont val="Arial"/>
        <family val="2"/>
      </rPr>
      <t>(MMR místní komunikace Jedovnice)</t>
    </r>
  </si>
  <si>
    <r>
      <t xml:space="preserve">ost.neinv.dotace </t>
    </r>
    <r>
      <rPr>
        <sz val="10"/>
        <rFont val="Arial"/>
        <family val="2"/>
      </rPr>
      <t>(MMR parkoviště Havlíčkovo náměstí)</t>
    </r>
  </si>
  <si>
    <r>
      <t xml:space="preserve">ost.inv.dotace </t>
    </r>
    <r>
      <rPr>
        <sz val="10"/>
        <rFont val="Arial"/>
        <family val="2"/>
      </rPr>
      <t>(MMR dětské hřiště ZŠ Jedovnice)</t>
    </r>
  </si>
  <si>
    <r>
      <t xml:space="preserve">ost.inv.dotace </t>
    </r>
    <r>
      <rPr>
        <sz val="10"/>
        <rFont val="Arial"/>
        <family val="2"/>
      </rPr>
      <t>(MMR stezka Jedovnice-Krasová)</t>
    </r>
  </si>
  <si>
    <r>
      <t>inv.dotace JMK</t>
    </r>
    <r>
      <rPr>
        <sz val="8"/>
        <rFont val="Arial"/>
        <family val="2"/>
      </rPr>
      <t xml:space="preserve"> ( SDH čerpadlo)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</si>
</sst>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</numFmts>
  <fonts count="6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3"/>
      <name val="Arial"/>
      <family val="2"/>
    </font>
    <font>
      <i/>
      <sz val="11"/>
      <color indexed="23"/>
      <name val="Arial"/>
      <family val="2"/>
    </font>
    <font>
      <sz val="10"/>
      <color indexed="23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10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 tint="-0.4999699890613556"/>
      <name val="Arial"/>
      <family val="2"/>
    </font>
    <font>
      <i/>
      <sz val="11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1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3" fillId="0" borderId="0" xfId="0" applyFont="1" applyAlignment="1">
      <alignment vertical="center" wrapText="1" shrinkToFit="1"/>
    </xf>
    <xf numFmtId="0" fontId="0" fillId="0" borderId="0" xfId="0" applyFont="1" applyAlignment="1">
      <alignment/>
    </xf>
    <xf numFmtId="0" fontId="58" fillId="0" borderId="12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 wrapText="1"/>
    </xf>
    <xf numFmtId="0" fontId="6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3" fillId="0" borderId="0" xfId="0" applyFont="1" applyFill="1" applyAlignment="1">
      <alignment vertical="center" wrapText="1"/>
    </xf>
    <xf numFmtId="3" fontId="61" fillId="0" borderId="15" xfId="0" applyNumberFormat="1" applyFont="1" applyFill="1" applyBorder="1" applyAlignment="1">
      <alignment horizontal="right" vertical="center"/>
    </xf>
    <xf numFmtId="3" fontId="61" fillId="0" borderId="16" xfId="0" applyNumberFormat="1" applyFont="1" applyFill="1" applyBorder="1" applyAlignment="1">
      <alignment horizontal="right" vertical="center"/>
    </xf>
    <xf numFmtId="3" fontId="61" fillId="0" borderId="15" xfId="0" applyNumberFormat="1" applyFont="1" applyFill="1" applyBorder="1" applyAlignment="1">
      <alignment vertical="center"/>
    </xf>
    <xf numFmtId="3" fontId="62" fillId="0" borderId="16" xfId="0" applyNumberFormat="1" applyFont="1" applyFill="1" applyBorder="1" applyAlignment="1">
      <alignment horizontal="right" vertical="center"/>
    </xf>
    <xf numFmtId="3" fontId="62" fillId="0" borderId="17" xfId="0" applyNumberFormat="1" applyFont="1" applyFill="1" applyBorder="1" applyAlignment="1">
      <alignment horizontal="right" vertical="center"/>
    </xf>
    <xf numFmtId="3" fontId="62" fillId="0" borderId="0" xfId="0" applyNumberFormat="1" applyFont="1" applyFill="1" applyAlignment="1">
      <alignment horizontal="right" vertical="center"/>
    </xf>
    <xf numFmtId="3" fontId="61" fillId="0" borderId="16" xfId="0" applyNumberFormat="1" applyFont="1" applyFill="1" applyBorder="1" applyAlignment="1">
      <alignment horizontal="center" vertical="center"/>
    </xf>
    <xf numFmtId="3" fontId="62" fillId="0" borderId="0" xfId="0" applyNumberFormat="1" applyFont="1" applyFill="1" applyAlignment="1">
      <alignment vertical="center"/>
    </xf>
    <xf numFmtId="3" fontId="63" fillId="0" borderId="0" xfId="0" applyNumberFormat="1" applyFont="1" applyFill="1" applyAlignment="1">
      <alignment vertical="center"/>
    </xf>
    <xf numFmtId="3" fontId="64" fillId="0" borderId="0" xfId="0" applyNumberFormat="1" applyFont="1" applyFill="1" applyAlignment="1">
      <alignment vertical="center"/>
    </xf>
    <xf numFmtId="3" fontId="0" fillId="0" borderId="0" xfId="0" applyNumberFormat="1" applyFont="1" applyAlignment="1">
      <alignment/>
    </xf>
    <xf numFmtId="0" fontId="3" fillId="0" borderId="0" xfId="0" applyFont="1" applyFill="1" applyAlignment="1">
      <alignment horizontal="center" vertical="center"/>
    </xf>
    <xf numFmtId="4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65" fillId="0" borderId="15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3" fontId="66" fillId="0" borderId="17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horizontal="right" vertical="center"/>
    </xf>
    <xf numFmtId="4" fontId="8" fillId="0" borderId="18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4" fontId="7" fillId="0" borderId="20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4" fontId="7" fillId="0" borderId="20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1"/>
  <sheetViews>
    <sheetView tabSelected="1" view="pageLayout" zoomScaleSheetLayoutView="100" workbookViewId="0" topLeftCell="A1">
      <selection activeCell="D7" sqref="D7"/>
    </sheetView>
  </sheetViews>
  <sheetFormatPr defaultColWidth="7.00390625" defaultRowHeight="12.75"/>
  <cols>
    <col min="1" max="1" width="5.7109375" style="5" customWidth="1"/>
    <col min="2" max="2" width="5.7109375" style="14" customWidth="1"/>
    <col min="3" max="3" width="50.7109375" style="6" customWidth="1"/>
    <col min="4" max="5" width="14.7109375" style="67" customWidth="1"/>
    <col min="6" max="6" width="15.7109375" style="67" customWidth="1"/>
    <col min="7" max="8" width="14.7109375" style="68" customWidth="1"/>
    <col min="9" max="9" width="14.7109375" style="35" customWidth="1"/>
    <col min="10" max="10" width="11.7109375" style="0" bestFit="1" customWidth="1"/>
    <col min="11" max="11" width="12.7109375" style="0" bestFit="1" customWidth="1"/>
  </cols>
  <sheetData>
    <row r="1" spans="1:9" ht="25.5">
      <c r="A1" s="4" t="s">
        <v>30</v>
      </c>
      <c r="B1" s="5" t="s">
        <v>31</v>
      </c>
      <c r="C1" s="43" t="s">
        <v>32</v>
      </c>
      <c r="D1" s="45" t="s">
        <v>86</v>
      </c>
      <c r="E1" s="45" t="s">
        <v>98</v>
      </c>
      <c r="F1" s="45" t="s">
        <v>97</v>
      </c>
      <c r="G1" s="46" t="s">
        <v>87</v>
      </c>
      <c r="H1" s="46" t="s">
        <v>95</v>
      </c>
      <c r="I1" s="44" t="s">
        <v>96</v>
      </c>
    </row>
    <row r="2" spans="1:9" ht="14.25">
      <c r="A2" s="2" t="s">
        <v>114</v>
      </c>
      <c r="B2" s="3">
        <v>1111</v>
      </c>
      <c r="C2" s="42" t="s">
        <v>63</v>
      </c>
      <c r="D2" s="47">
        <v>9961500.63</v>
      </c>
      <c r="E2" s="47">
        <v>7460589.02</v>
      </c>
      <c r="F2" s="47">
        <v>5767764.83</v>
      </c>
      <c r="G2" s="48">
        <v>6100000</v>
      </c>
      <c r="H2" s="48">
        <v>6100000</v>
      </c>
      <c r="I2" s="27">
        <v>7000000</v>
      </c>
    </row>
    <row r="3" spans="1:9" ht="14.25">
      <c r="A3" s="4"/>
      <c r="B3" s="5">
        <v>1112</v>
      </c>
      <c r="C3" s="18" t="s">
        <v>64</v>
      </c>
      <c r="D3" s="47">
        <v>159312.18</v>
      </c>
      <c r="E3" s="47">
        <v>482044.15</v>
      </c>
      <c r="F3" s="47">
        <v>493626.5</v>
      </c>
      <c r="G3" s="48">
        <v>200000</v>
      </c>
      <c r="H3" s="48">
        <v>200000</v>
      </c>
      <c r="I3" s="27">
        <v>400000</v>
      </c>
    </row>
    <row r="4" spans="1:9" ht="14.25">
      <c r="A4" s="4"/>
      <c r="B4" s="5">
        <v>1113</v>
      </c>
      <c r="C4" s="18" t="s">
        <v>65</v>
      </c>
      <c r="D4" s="47">
        <v>972034</v>
      </c>
      <c r="E4" s="47">
        <v>1249890.67</v>
      </c>
      <c r="F4" s="47">
        <v>1188344.51</v>
      </c>
      <c r="G4" s="48">
        <v>1000000</v>
      </c>
      <c r="H4" s="48">
        <v>1000000</v>
      </c>
      <c r="I4" s="27">
        <v>1000000</v>
      </c>
    </row>
    <row r="5" spans="1:9" ht="14.25">
      <c r="A5" s="4"/>
      <c r="B5" s="5">
        <v>1121</v>
      </c>
      <c r="C5" s="6" t="s">
        <v>0</v>
      </c>
      <c r="D5" s="47">
        <v>7275536.66</v>
      </c>
      <c r="E5" s="47">
        <v>10546741.27</v>
      </c>
      <c r="F5" s="47">
        <v>9727545.63</v>
      </c>
      <c r="G5" s="48">
        <v>7000000</v>
      </c>
      <c r="H5" s="48">
        <v>7000000</v>
      </c>
      <c r="I5" s="27">
        <v>9000000</v>
      </c>
    </row>
    <row r="6" spans="1:9" ht="14.25">
      <c r="A6" s="4"/>
      <c r="B6" s="5">
        <v>1122</v>
      </c>
      <c r="C6" s="6" t="s">
        <v>47</v>
      </c>
      <c r="D6" s="47">
        <v>1471930</v>
      </c>
      <c r="E6" s="47">
        <v>2044020</v>
      </c>
      <c r="F6" s="47">
        <v>1455020</v>
      </c>
      <c r="G6" s="48">
        <v>1500000</v>
      </c>
      <c r="H6" s="48">
        <v>1455100</v>
      </c>
      <c r="I6" s="27">
        <v>1500000</v>
      </c>
    </row>
    <row r="7" spans="1:9" ht="14.25">
      <c r="A7" s="4"/>
      <c r="B7" s="5">
        <v>1211</v>
      </c>
      <c r="C7" s="6" t="s">
        <v>23</v>
      </c>
      <c r="D7" s="47">
        <v>19954034.71</v>
      </c>
      <c r="E7" s="47">
        <v>23577747.76</v>
      </c>
      <c r="F7" s="47">
        <v>20140276.47</v>
      </c>
      <c r="G7" s="48">
        <v>18000000</v>
      </c>
      <c r="H7" s="48">
        <v>18000000</v>
      </c>
      <c r="I7" s="27">
        <v>20000000</v>
      </c>
    </row>
    <row r="8" spans="1:9" ht="14.25">
      <c r="A8" s="4"/>
      <c r="B8" s="5">
        <v>1334</v>
      </c>
      <c r="C8" s="6" t="s">
        <v>48</v>
      </c>
      <c r="D8" s="49">
        <v>14076.9</v>
      </c>
      <c r="E8" s="49">
        <v>929.1</v>
      </c>
      <c r="F8" s="49">
        <v>13682.7</v>
      </c>
      <c r="G8" s="50">
        <v>1000</v>
      </c>
      <c r="H8" s="50">
        <v>1000</v>
      </c>
      <c r="I8" s="29">
        <v>1000</v>
      </c>
    </row>
    <row r="9" spans="1:9" ht="14.25">
      <c r="A9" s="4"/>
      <c r="B9" s="5">
        <v>1335</v>
      </c>
      <c r="C9" s="6" t="s">
        <v>49</v>
      </c>
      <c r="D9" s="49">
        <v>221.2</v>
      </c>
      <c r="E9" s="49">
        <v>3372.56</v>
      </c>
      <c r="F9" s="49">
        <v>2264.44</v>
      </c>
      <c r="G9" s="50">
        <v>1000</v>
      </c>
      <c r="H9" s="50">
        <v>1000</v>
      </c>
      <c r="I9" s="29">
        <v>1000</v>
      </c>
    </row>
    <row r="10" spans="1:9" ht="14.25">
      <c r="A10" s="4"/>
      <c r="B10" s="38">
        <v>1345</v>
      </c>
      <c r="C10" s="6" t="s">
        <v>1</v>
      </c>
      <c r="D10" s="47">
        <v>1745130</v>
      </c>
      <c r="E10" s="47">
        <v>1784450</v>
      </c>
      <c r="F10" s="47">
        <v>1718775</v>
      </c>
      <c r="G10" s="48">
        <v>1700000</v>
      </c>
      <c r="H10" s="48">
        <v>1700000</v>
      </c>
      <c r="I10" s="27">
        <v>2300000</v>
      </c>
    </row>
    <row r="11" spans="1:9" ht="14.25">
      <c r="A11" s="4"/>
      <c r="B11" s="5">
        <v>1341</v>
      </c>
      <c r="C11" s="6" t="s">
        <v>2</v>
      </c>
      <c r="D11" s="47">
        <v>94960</v>
      </c>
      <c r="E11" s="47">
        <v>94940</v>
      </c>
      <c r="F11" s="47">
        <v>88376</v>
      </c>
      <c r="G11" s="48">
        <v>95000</v>
      </c>
      <c r="H11" s="48">
        <v>95000</v>
      </c>
      <c r="I11" s="27">
        <v>95000</v>
      </c>
    </row>
    <row r="12" spans="1:9" ht="14.25">
      <c r="A12" s="4"/>
      <c r="B12" s="5">
        <v>1342</v>
      </c>
      <c r="C12" s="26" t="s">
        <v>77</v>
      </c>
      <c r="D12" s="47">
        <v>440304</v>
      </c>
      <c r="E12" s="47">
        <v>654729</v>
      </c>
      <c r="F12" s="47">
        <v>464305</v>
      </c>
      <c r="G12" s="48">
        <v>400000</v>
      </c>
      <c r="H12" s="48">
        <v>400000</v>
      </c>
      <c r="I12" s="27">
        <v>450000</v>
      </c>
    </row>
    <row r="13" spans="1:9" ht="14.25">
      <c r="A13" s="4"/>
      <c r="B13" s="5">
        <v>1343</v>
      </c>
      <c r="C13" s="6" t="s">
        <v>50</v>
      </c>
      <c r="D13" s="47">
        <v>3027</v>
      </c>
      <c r="E13" s="47">
        <v>3706</v>
      </c>
      <c r="F13" s="47">
        <v>4275</v>
      </c>
      <c r="G13" s="48">
        <v>3000</v>
      </c>
      <c r="H13" s="48">
        <v>3000</v>
      </c>
      <c r="I13" s="27">
        <v>3000</v>
      </c>
    </row>
    <row r="14" spans="1:9" ht="14.25">
      <c r="A14" s="4"/>
      <c r="B14" s="5">
        <v>1349</v>
      </c>
      <c r="C14" s="6" t="s">
        <v>79</v>
      </c>
      <c r="D14" s="47">
        <v>83695</v>
      </c>
      <c r="E14" s="47">
        <v>0</v>
      </c>
      <c r="F14" s="47">
        <v>600</v>
      </c>
      <c r="G14" s="48">
        <v>0</v>
      </c>
      <c r="H14" s="48">
        <v>0</v>
      </c>
      <c r="I14" s="27">
        <v>0</v>
      </c>
    </row>
    <row r="15" spans="1:9" ht="14.25">
      <c r="A15" s="4"/>
      <c r="B15" s="5">
        <v>1361</v>
      </c>
      <c r="C15" s="6" t="s">
        <v>3</v>
      </c>
      <c r="D15" s="47">
        <v>397810</v>
      </c>
      <c r="E15" s="47">
        <v>498650</v>
      </c>
      <c r="F15" s="47">
        <v>308655</v>
      </c>
      <c r="G15" s="48">
        <v>300000</v>
      </c>
      <c r="H15" s="48">
        <v>300000</v>
      </c>
      <c r="I15" s="27">
        <v>300000</v>
      </c>
    </row>
    <row r="16" spans="1:9" ht="14.25">
      <c r="A16" s="4"/>
      <c r="B16" s="5">
        <v>1381</v>
      </c>
      <c r="C16" s="18" t="s">
        <v>66</v>
      </c>
      <c r="D16" s="47">
        <v>275029.58</v>
      </c>
      <c r="E16" s="47">
        <v>347887.26</v>
      </c>
      <c r="F16" s="47">
        <v>301550.68</v>
      </c>
      <c r="G16" s="48">
        <v>200000</v>
      </c>
      <c r="H16" s="48">
        <v>200000</v>
      </c>
      <c r="I16" s="27">
        <v>250000</v>
      </c>
    </row>
    <row r="17" spans="1:9" ht="14.25">
      <c r="A17" s="4"/>
      <c r="B17" s="5">
        <v>1382</v>
      </c>
      <c r="C17" s="18" t="s">
        <v>68</v>
      </c>
      <c r="D17" s="47">
        <v>74.58</v>
      </c>
      <c r="E17" s="47">
        <v>16.73</v>
      </c>
      <c r="F17" s="47">
        <v>0</v>
      </c>
      <c r="G17" s="48">
        <v>0</v>
      </c>
      <c r="H17" s="48">
        <v>0</v>
      </c>
      <c r="I17" s="27">
        <v>0</v>
      </c>
    </row>
    <row r="18" spans="1:9" ht="14.25">
      <c r="A18" s="4"/>
      <c r="B18" s="5">
        <v>1511</v>
      </c>
      <c r="C18" s="6" t="s">
        <v>51</v>
      </c>
      <c r="D18" s="47">
        <v>1136797.31</v>
      </c>
      <c r="E18" s="47">
        <v>1133365.76</v>
      </c>
      <c r="F18" s="47">
        <v>1088178.23</v>
      </c>
      <c r="G18" s="48">
        <v>1000000</v>
      </c>
      <c r="H18" s="48">
        <v>1000000</v>
      </c>
      <c r="I18" s="27">
        <v>1000000</v>
      </c>
    </row>
    <row r="19" spans="1:9" s="23" customFormat="1" ht="14.25">
      <c r="A19" s="20"/>
      <c r="B19" s="21"/>
      <c r="C19" s="22" t="s">
        <v>45</v>
      </c>
      <c r="D19" s="47">
        <f aca="true" t="shared" si="0" ref="D19:I19">SUM(D2:D18)</f>
        <v>43985473.75</v>
      </c>
      <c r="E19" s="47">
        <f t="shared" si="0"/>
        <v>49883079.28</v>
      </c>
      <c r="F19" s="47">
        <f t="shared" si="0"/>
        <v>42763239.989999995</v>
      </c>
      <c r="G19" s="51">
        <f t="shared" si="0"/>
        <v>37500000</v>
      </c>
      <c r="H19" s="51">
        <f t="shared" si="0"/>
        <v>37455100</v>
      </c>
      <c r="I19" s="41">
        <f t="shared" si="0"/>
        <v>43300000</v>
      </c>
    </row>
    <row r="20" spans="1:9" ht="14.25">
      <c r="A20" s="4"/>
      <c r="B20" s="5">
        <v>4111</v>
      </c>
      <c r="C20" s="6" t="s">
        <v>52</v>
      </c>
      <c r="D20" s="52">
        <v>62000</v>
      </c>
      <c r="E20" s="53">
        <v>62000</v>
      </c>
      <c r="F20" s="53">
        <v>116000</v>
      </c>
      <c r="G20" s="48">
        <v>0</v>
      </c>
      <c r="H20" s="48">
        <v>116000</v>
      </c>
      <c r="I20" s="27">
        <v>0</v>
      </c>
    </row>
    <row r="21" spans="1:10" ht="14.25">
      <c r="A21" s="4"/>
      <c r="B21" s="5">
        <v>4111</v>
      </c>
      <c r="C21" s="6" t="s">
        <v>91</v>
      </c>
      <c r="D21" s="52">
        <v>3512500</v>
      </c>
      <c r="E21" s="53">
        <v>612177.25</v>
      </c>
      <c r="F21" s="53">
        <v>178731.72</v>
      </c>
      <c r="G21" s="48">
        <v>0</v>
      </c>
      <c r="H21" s="48">
        <v>178800</v>
      </c>
      <c r="I21" s="27">
        <v>0</v>
      </c>
      <c r="J21" s="1"/>
    </row>
    <row r="22" spans="1:9" ht="14.25">
      <c r="A22" s="4"/>
      <c r="B22" s="5">
        <v>4111</v>
      </c>
      <c r="C22" s="6" t="s">
        <v>71</v>
      </c>
      <c r="D22" s="52">
        <v>11270</v>
      </c>
      <c r="E22" s="53">
        <v>0</v>
      </c>
      <c r="F22" s="53">
        <v>0</v>
      </c>
      <c r="G22" s="48">
        <v>0</v>
      </c>
      <c r="H22" s="48">
        <v>0</v>
      </c>
      <c r="I22" s="27">
        <v>0</v>
      </c>
    </row>
    <row r="23" spans="1:9" ht="14.25">
      <c r="A23" s="4"/>
      <c r="B23" s="5">
        <v>4112</v>
      </c>
      <c r="C23" s="6" t="s">
        <v>53</v>
      </c>
      <c r="D23" s="52">
        <v>2935700</v>
      </c>
      <c r="E23" s="53">
        <v>3141900</v>
      </c>
      <c r="F23" s="53">
        <v>2377530</v>
      </c>
      <c r="G23" s="48">
        <v>3170000</v>
      </c>
      <c r="H23" s="48">
        <v>3170000</v>
      </c>
      <c r="I23" s="27">
        <v>3311000</v>
      </c>
    </row>
    <row r="24" spans="1:9" ht="14.25">
      <c r="A24" s="4"/>
      <c r="B24" s="5">
        <v>4116</v>
      </c>
      <c r="C24" s="6" t="s">
        <v>44</v>
      </c>
      <c r="D24" s="52">
        <v>0</v>
      </c>
      <c r="E24" s="53">
        <v>0</v>
      </c>
      <c r="F24" s="53">
        <v>0</v>
      </c>
      <c r="G24" s="48">
        <v>0</v>
      </c>
      <c r="H24" s="48">
        <v>0</v>
      </c>
      <c r="I24" s="27">
        <v>0</v>
      </c>
    </row>
    <row r="25" spans="1:9" ht="14.25">
      <c r="A25" s="4"/>
      <c r="B25" s="5">
        <v>4116</v>
      </c>
      <c r="C25" s="6" t="s">
        <v>72</v>
      </c>
      <c r="D25" s="52">
        <f>175000+76600</f>
        <v>251600</v>
      </c>
      <c r="E25" s="53">
        <v>269626</v>
      </c>
      <c r="F25" s="53">
        <v>150000</v>
      </c>
      <c r="G25" s="48">
        <v>0</v>
      </c>
      <c r="H25" s="48">
        <v>150000</v>
      </c>
      <c r="I25" s="27">
        <v>0</v>
      </c>
    </row>
    <row r="26" spans="1:9" ht="14.25">
      <c r="A26" s="4"/>
      <c r="B26" s="5">
        <v>4116</v>
      </c>
      <c r="C26" s="6" t="s">
        <v>80</v>
      </c>
      <c r="D26" s="52">
        <v>38000</v>
      </c>
      <c r="E26" s="53">
        <v>0</v>
      </c>
      <c r="F26" s="53">
        <v>0</v>
      </c>
      <c r="G26" s="48">
        <v>0</v>
      </c>
      <c r="H26" s="48">
        <v>0</v>
      </c>
      <c r="I26" s="27">
        <v>0</v>
      </c>
    </row>
    <row r="27" spans="1:9" ht="14.25">
      <c r="A27" s="4"/>
      <c r="B27" s="5">
        <v>4116</v>
      </c>
      <c r="C27" s="6" t="s">
        <v>81</v>
      </c>
      <c r="D27" s="52">
        <f>35130+101574</f>
        <v>136704</v>
      </c>
      <c r="E27" s="53">
        <v>5523</v>
      </c>
      <c r="F27" s="53">
        <v>0</v>
      </c>
      <c r="G27" s="48">
        <v>0</v>
      </c>
      <c r="H27" s="48">
        <v>0</v>
      </c>
      <c r="I27" s="27">
        <v>0</v>
      </c>
    </row>
    <row r="28" spans="1:9" ht="14.25">
      <c r="A28" s="4"/>
      <c r="B28" s="5">
        <v>4116</v>
      </c>
      <c r="C28" s="6" t="s">
        <v>82</v>
      </c>
      <c r="D28" s="52">
        <v>102704</v>
      </c>
      <c r="E28" s="53">
        <v>285262</v>
      </c>
      <c r="F28" s="53">
        <v>0</v>
      </c>
      <c r="G28" s="48">
        <v>0</v>
      </c>
      <c r="H28" s="48">
        <v>0</v>
      </c>
      <c r="I28" s="27">
        <v>0</v>
      </c>
    </row>
    <row r="29" spans="1:9" ht="14.25">
      <c r="A29" s="4"/>
      <c r="B29" s="5">
        <v>4116</v>
      </c>
      <c r="C29" s="6" t="s">
        <v>89</v>
      </c>
      <c r="D29" s="52">
        <v>16998</v>
      </c>
      <c r="E29" s="53">
        <v>0</v>
      </c>
      <c r="F29" s="53">
        <v>0</v>
      </c>
      <c r="G29" s="48">
        <v>0</v>
      </c>
      <c r="H29" s="48">
        <v>0</v>
      </c>
      <c r="I29" s="27">
        <v>0</v>
      </c>
    </row>
    <row r="30" spans="1:9" ht="14.25">
      <c r="A30" s="4"/>
      <c r="B30" s="5">
        <v>4116</v>
      </c>
      <c r="C30" s="6" t="s">
        <v>88</v>
      </c>
      <c r="D30" s="52">
        <v>1066815</v>
      </c>
      <c r="E30" s="53">
        <v>0</v>
      </c>
      <c r="F30" s="53">
        <v>0</v>
      </c>
      <c r="G30" s="48">
        <v>0</v>
      </c>
      <c r="H30" s="48">
        <v>0</v>
      </c>
      <c r="I30" s="27">
        <v>0</v>
      </c>
    </row>
    <row r="31" spans="1:10" ht="14.25">
      <c r="A31" s="4"/>
      <c r="B31" s="5">
        <v>4116</v>
      </c>
      <c r="C31" s="6" t="s">
        <v>124</v>
      </c>
      <c r="D31" s="52">
        <v>0</v>
      </c>
      <c r="E31" s="53">
        <v>0</v>
      </c>
      <c r="F31" s="53">
        <v>4373969.56</v>
      </c>
      <c r="G31" s="48">
        <v>0</v>
      </c>
      <c r="H31" s="48">
        <v>8762800</v>
      </c>
      <c r="I31" s="27">
        <v>0</v>
      </c>
      <c r="J31" s="19"/>
    </row>
    <row r="32" spans="1:10" ht="14.25">
      <c r="A32" s="4"/>
      <c r="B32" s="5">
        <v>4116</v>
      </c>
      <c r="C32" s="6" t="s">
        <v>125</v>
      </c>
      <c r="D32" s="52">
        <v>0</v>
      </c>
      <c r="E32" s="53">
        <v>0</v>
      </c>
      <c r="F32" s="53">
        <v>826446</v>
      </c>
      <c r="G32" s="48">
        <v>826500</v>
      </c>
      <c r="H32" s="48">
        <v>826500</v>
      </c>
      <c r="I32" s="27">
        <v>0</v>
      </c>
      <c r="J32" s="39"/>
    </row>
    <row r="33" spans="1:10" ht="14.25">
      <c r="A33" s="4"/>
      <c r="B33" s="5">
        <v>4116</v>
      </c>
      <c r="C33" s="6" t="s">
        <v>99</v>
      </c>
      <c r="D33" s="52">
        <v>0</v>
      </c>
      <c r="E33" s="53">
        <v>1542.75</v>
      </c>
      <c r="F33" s="53">
        <v>0</v>
      </c>
      <c r="G33" s="48">
        <v>0</v>
      </c>
      <c r="H33" s="48">
        <v>0</v>
      </c>
      <c r="I33" s="27">
        <v>0</v>
      </c>
      <c r="J33" s="19"/>
    </row>
    <row r="34" spans="1:10" ht="14.25">
      <c r="A34" s="4"/>
      <c r="B34" s="5">
        <v>4116</v>
      </c>
      <c r="C34" s="6" t="s">
        <v>60</v>
      </c>
      <c r="D34" s="53">
        <f>57542.09+6769.66+628937.08+110988.92</f>
        <v>804237.75</v>
      </c>
      <c r="E34" s="53">
        <v>533478.06</v>
      </c>
      <c r="F34" s="53">
        <v>0</v>
      </c>
      <c r="G34" s="48">
        <v>0</v>
      </c>
      <c r="H34" s="48">
        <v>0</v>
      </c>
      <c r="I34" s="27">
        <v>0</v>
      </c>
      <c r="J34" s="1"/>
    </row>
    <row r="35" spans="1:11" ht="14.25">
      <c r="A35" s="4"/>
      <c r="B35" s="5">
        <v>4116</v>
      </c>
      <c r="C35" s="6" t="s">
        <v>67</v>
      </c>
      <c r="D35" s="53">
        <f>296799.59+52376.41</f>
        <v>349176</v>
      </c>
      <c r="E35" s="53">
        <v>0</v>
      </c>
      <c r="F35" s="53">
        <v>0</v>
      </c>
      <c r="G35" s="48">
        <v>0</v>
      </c>
      <c r="H35" s="48">
        <v>0</v>
      </c>
      <c r="I35" s="27">
        <v>0</v>
      </c>
      <c r="J35" s="25"/>
      <c r="K35" s="25"/>
    </row>
    <row r="36" spans="1:11" ht="14.25">
      <c r="A36" s="4"/>
      <c r="B36" s="5">
        <v>4122</v>
      </c>
      <c r="C36" s="6" t="s">
        <v>41</v>
      </c>
      <c r="D36" s="52">
        <f>1275500+6000</f>
        <v>1281500</v>
      </c>
      <c r="E36" s="52">
        <v>1626200</v>
      </c>
      <c r="F36" s="52">
        <v>1918200</v>
      </c>
      <c r="G36" s="48">
        <v>0</v>
      </c>
      <c r="H36" s="48">
        <v>1918200</v>
      </c>
      <c r="I36" s="27">
        <v>0</v>
      </c>
      <c r="K36" s="1"/>
    </row>
    <row r="37" spans="1:10" ht="14.25">
      <c r="A37" s="4"/>
      <c r="B37" s="5">
        <v>4122</v>
      </c>
      <c r="C37" s="6" t="s">
        <v>43</v>
      </c>
      <c r="D37" s="52">
        <v>91000</v>
      </c>
      <c r="E37" s="52">
        <v>67000</v>
      </c>
      <c r="F37" s="52">
        <v>31000</v>
      </c>
      <c r="G37" s="48">
        <v>0</v>
      </c>
      <c r="H37" s="48">
        <v>31000</v>
      </c>
      <c r="I37" s="27">
        <v>0</v>
      </c>
      <c r="J37" s="1"/>
    </row>
    <row r="38" spans="1:9" ht="14.25">
      <c r="A38" s="4"/>
      <c r="B38" s="5">
        <v>4216</v>
      </c>
      <c r="C38" s="6" t="s">
        <v>126</v>
      </c>
      <c r="D38" s="52">
        <v>0</v>
      </c>
      <c r="E38" s="53">
        <v>0</v>
      </c>
      <c r="F38" s="53">
        <v>312741</v>
      </c>
      <c r="G38" s="48">
        <v>312800</v>
      </c>
      <c r="H38" s="48">
        <v>312800</v>
      </c>
      <c r="I38" s="27">
        <v>0</v>
      </c>
    </row>
    <row r="39" spans="1:10" ht="14.25">
      <c r="A39" s="4"/>
      <c r="B39" s="5">
        <v>4216</v>
      </c>
      <c r="C39" s="6" t="s">
        <v>127</v>
      </c>
      <c r="D39" s="52">
        <v>0</v>
      </c>
      <c r="E39" s="53">
        <v>0</v>
      </c>
      <c r="F39" s="53">
        <v>0</v>
      </c>
      <c r="G39" s="48">
        <v>7117300</v>
      </c>
      <c r="H39" s="48">
        <v>7117300</v>
      </c>
      <c r="I39" s="27">
        <v>0</v>
      </c>
      <c r="J39" s="37"/>
    </row>
    <row r="40" spans="1:9" ht="14.25">
      <c r="A40" s="4"/>
      <c r="B40" s="5">
        <v>4216</v>
      </c>
      <c r="C40" s="6" t="s">
        <v>90</v>
      </c>
      <c r="D40" s="47">
        <v>90000</v>
      </c>
      <c r="E40" s="47">
        <v>0</v>
      </c>
      <c r="F40" s="47">
        <v>0</v>
      </c>
      <c r="G40" s="48">
        <v>0</v>
      </c>
      <c r="H40" s="48">
        <v>0</v>
      </c>
      <c r="I40" s="27">
        <v>0</v>
      </c>
    </row>
    <row r="41" spans="1:9" ht="14.25">
      <c r="A41" s="4"/>
      <c r="B41" s="5">
        <v>4216</v>
      </c>
      <c r="C41" s="6" t="s">
        <v>100</v>
      </c>
      <c r="D41" s="47">
        <v>0</v>
      </c>
      <c r="E41" s="47">
        <v>919849.26</v>
      </c>
      <c r="F41" s="47">
        <v>0</v>
      </c>
      <c r="G41" s="48">
        <v>0</v>
      </c>
      <c r="H41" s="48">
        <v>0</v>
      </c>
      <c r="I41" s="27">
        <v>0</v>
      </c>
    </row>
    <row r="42" spans="1:9" ht="14.25">
      <c r="A42" s="4"/>
      <c r="B42" s="5">
        <v>4222</v>
      </c>
      <c r="C42" s="6" t="s">
        <v>128</v>
      </c>
      <c r="D42" s="47">
        <v>0</v>
      </c>
      <c r="E42" s="47">
        <v>0</v>
      </c>
      <c r="F42" s="47">
        <v>37000</v>
      </c>
      <c r="G42" s="48">
        <v>0</v>
      </c>
      <c r="H42" s="48">
        <v>37000</v>
      </c>
      <c r="I42" s="27">
        <v>0</v>
      </c>
    </row>
    <row r="43" spans="1:11" ht="15">
      <c r="A43" s="7"/>
      <c r="B43" s="8"/>
      <c r="C43" s="9" t="s">
        <v>4</v>
      </c>
      <c r="D43" s="54">
        <f aca="true" t="shared" si="1" ref="D43:I43">SUM(D2:D42)-D19</f>
        <v>54735678.5</v>
      </c>
      <c r="E43" s="54">
        <f t="shared" si="1"/>
        <v>57407637.60000001</v>
      </c>
      <c r="F43" s="54">
        <f t="shared" si="1"/>
        <v>53084858.269999996</v>
      </c>
      <c r="G43" s="55">
        <f t="shared" si="1"/>
        <v>48926600</v>
      </c>
      <c r="H43" s="55">
        <f t="shared" si="1"/>
        <v>60075500</v>
      </c>
      <c r="I43" s="31">
        <f t="shared" si="1"/>
        <v>46611000</v>
      </c>
      <c r="J43" s="1"/>
      <c r="K43" s="25"/>
    </row>
    <row r="44" spans="1:11" ht="15">
      <c r="A44" s="2"/>
      <c r="B44" s="3"/>
      <c r="C44" s="10" t="s">
        <v>5</v>
      </c>
      <c r="D44" s="56"/>
      <c r="E44" s="56"/>
      <c r="F44" s="56"/>
      <c r="G44" s="57"/>
      <c r="H44" s="57"/>
      <c r="I44" s="28"/>
      <c r="K44" s="25"/>
    </row>
    <row r="45" spans="1:9" ht="14.25">
      <c r="A45" s="4">
        <v>1031</v>
      </c>
      <c r="B45" s="5">
        <v>2111</v>
      </c>
      <c r="C45" s="6" t="s">
        <v>54</v>
      </c>
      <c r="D45" s="47">
        <v>151078.28</v>
      </c>
      <c r="E45" s="47">
        <v>151953.52</v>
      </c>
      <c r="F45" s="47">
        <v>187609.88</v>
      </c>
      <c r="G45" s="48">
        <v>80000</v>
      </c>
      <c r="H45" s="48">
        <v>80000</v>
      </c>
      <c r="I45" s="27">
        <v>200000</v>
      </c>
    </row>
    <row r="46" spans="1:9" ht="15">
      <c r="A46" s="7"/>
      <c r="B46" s="8"/>
      <c r="C46" s="9" t="s">
        <v>4</v>
      </c>
      <c r="D46" s="54">
        <f aca="true" t="shared" si="2" ref="D46:I46">SUM(D45)</f>
        <v>151078.28</v>
      </c>
      <c r="E46" s="54">
        <f t="shared" si="2"/>
        <v>151953.52</v>
      </c>
      <c r="F46" s="54">
        <f t="shared" si="2"/>
        <v>187609.88</v>
      </c>
      <c r="G46" s="55">
        <f t="shared" si="2"/>
        <v>80000</v>
      </c>
      <c r="H46" s="55">
        <f t="shared" si="2"/>
        <v>80000</v>
      </c>
      <c r="I46" s="31">
        <f t="shared" si="2"/>
        <v>200000</v>
      </c>
    </row>
    <row r="47" spans="1:9" ht="15">
      <c r="A47" s="2"/>
      <c r="B47" s="3"/>
      <c r="C47" s="10" t="s">
        <v>6</v>
      </c>
      <c r="D47" s="56"/>
      <c r="E47" s="56"/>
      <c r="F47" s="56"/>
      <c r="G47" s="57"/>
      <c r="H47" s="57"/>
      <c r="I47" s="28"/>
    </row>
    <row r="48" spans="1:9" ht="15" customHeight="1">
      <c r="A48" s="4">
        <v>2143</v>
      </c>
      <c r="B48" s="5">
        <v>2119</v>
      </c>
      <c r="C48" s="6" t="s">
        <v>55</v>
      </c>
      <c r="D48" s="47">
        <v>10834</v>
      </c>
      <c r="E48" s="47">
        <v>11181</v>
      </c>
      <c r="F48" s="47">
        <v>11606</v>
      </c>
      <c r="G48" s="48">
        <v>11500</v>
      </c>
      <c r="H48" s="48">
        <v>11500</v>
      </c>
      <c r="I48" s="27">
        <v>13200</v>
      </c>
    </row>
    <row r="49" spans="1:9" ht="18" customHeight="1">
      <c r="A49" s="4">
        <v>2143</v>
      </c>
      <c r="B49" s="5">
        <v>2131</v>
      </c>
      <c r="C49" s="6" t="s">
        <v>118</v>
      </c>
      <c r="D49" s="47">
        <v>476497.4</v>
      </c>
      <c r="E49" s="47">
        <v>595015</v>
      </c>
      <c r="F49" s="47">
        <v>412750</v>
      </c>
      <c r="G49" s="48">
        <v>480000</v>
      </c>
      <c r="H49" s="48">
        <v>480000</v>
      </c>
      <c r="I49" s="27">
        <v>550000</v>
      </c>
    </row>
    <row r="50" spans="1:9" ht="28.5" customHeight="1">
      <c r="A50" s="4">
        <v>2143</v>
      </c>
      <c r="B50" s="5">
        <v>2132</v>
      </c>
      <c r="C50" s="6" t="s">
        <v>119</v>
      </c>
      <c r="D50" s="47">
        <v>3279498</v>
      </c>
      <c r="E50" s="47">
        <v>3932898</v>
      </c>
      <c r="F50" s="47">
        <v>3807161</v>
      </c>
      <c r="G50" s="48">
        <f>13500+2420000</f>
        <v>2433500</v>
      </c>
      <c r="H50" s="48">
        <v>4233500</v>
      </c>
      <c r="I50" s="27">
        <f>15500+2420000</f>
        <v>2435500</v>
      </c>
    </row>
    <row r="51" spans="1:9" ht="15" customHeight="1">
      <c r="A51" s="4">
        <v>2143</v>
      </c>
      <c r="B51" s="5">
        <v>2329</v>
      </c>
      <c r="C51" s="6" t="s">
        <v>75</v>
      </c>
      <c r="D51" s="47">
        <v>0</v>
      </c>
      <c r="E51" s="47">
        <v>0</v>
      </c>
      <c r="F51" s="47">
        <v>67</v>
      </c>
      <c r="G51" s="48">
        <v>0</v>
      </c>
      <c r="H51" s="48">
        <v>0</v>
      </c>
      <c r="I51" s="27">
        <v>0</v>
      </c>
    </row>
    <row r="52" spans="1:9" ht="15">
      <c r="A52" s="7"/>
      <c r="B52" s="8"/>
      <c r="C52" s="9" t="s">
        <v>4</v>
      </c>
      <c r="D52" s="54">
        <f aca="true" t="shared" si="3" ref="D52:I52">SUM(D48:D51)</f>
        <v>3766829.4</v>
      </c>
      <c r="E52" s="54">
        <f t="shared" si="3"/>
        <v>4539094</v>
      </c>
      <c r="F52" s="54">
        <f t="shared" si="3"/>
        <v>4231584</v>
      </c>
      <c r="G52" s="55">
        <f t="shared" si="3"/>
        <v>2925000</v>
      </c>
      <c r="H52" s="55">
        <f t="shared" si="3"/>
        <v>4725000</v>
      </c>
      <c r="I52" s="31">
        <f t="shared" si="3"/>
        <v>2998700</v>
      </c>
    </row>
    <row r="53" spans="1:9" ht="15">
      <c r="A53" s="2"/>
      <c r="B53" s="15"/>
      <c r="C53" s="16" t="s">
        <v>73</v>
      </c>
      <c r="D53" s="58"/>
      <c r="E53" s="58"/>
      <c r="F53" s="58"/>
      <c r="G53" s="59"/>
      <c r="H53" s="59"/>
      <c r="I53" s="33"/>
    </row>
    <row r="54" spans="1:9" ht="14.25">
      <c r="A54" s="4">
        <v>2212</v>
      </c>
      <c r="B54" s="5">
        <v>2322</v>
      </c>
      <c r="C54" s="6" t="s">
        <v>36</v>
      </c>
      <c r="D54" s="47">
        <v>8704</v>
      </c>
      <c r="E54" s="47">
        <v>0</v>
      </c>
      <c r="F54" s="47">
        <v>0</v>
      </c>
      <c r="G54" s="48">
        <v>0</v>
      </c>
      <c r="H54" s="48">
        <v>0</v>
      </c>
      <c r="I54" s="27">
        <v>0</v>
      </c>
    </row>
    <row r="55" spans="1:9" ht="15">
      <c r="A55" s="7"/>
      <c r="B55" s="8"/>
      <c r="C55" s="17" t="s">
        <v>4</v>
      </c>
      <c r="D55" s="54">
        <f aca="true" t="shared" si="4" ref="D55:I55">SUM(D54:D54)</f>
        <v>8704</v>
      </c>
      <c r="E55" s="54">
        <f t="shared" si="4"/>
        <v>0</v>
      </c>
      <c r="F55" s="54">
        <f t="shared" si="4"/>
        <v>0</v>
      </c>
      <c r="G55" s="55">
        <f t="shared" si="4"/>
        <v>0</v>
      </c>
      <c r="H55" s="55">
        <f t="shared" si="4"/>
        <v>0</v>
      </c>
      <c r="I55" s="31">
        <f t="shared" si="4"/>
        <v>0</v>
      </c>
    </row>
    <row r="56" spans="1:9" ht="15">
      <c r="A56" s="2"/>
      <c r="B56" s="15"/>
      <c r="C56" s="16" t="s">
        <v>61</v>
      </c>
      <c r="D56" s="58"/>
      <c r="E56" s="58"/>
      <c r="F56" s="58"/>
      <c r="G56" s="59"/>
      <c r="H56" s="59"/>
      <c r="I56" s="33"/>
    </row>
    <row r="57" spans="1:10" ht="14.25">
      <c r="A57" s="4">
        <v>3113</v>
      </c>
      <c r="B57" s="5">
        <v>2132</v>
      </c>
      <c r="C57" s="6" t="s">
        <v>76</v>
      </c>
      <c r="D57" s="47">
        <v>66820</v>
      </c>
      <c r="E57" s="47">
        <v>68958</v>
      </c>
      <c r="F57" s="47">
        <v>71578</v>
      </c>
      <c r="G57" s="48">
        <v>72000</v>
      </c>
      <c r="H57" s="48">
        <v>72000</v>
      </c>
      <c r="I57" s="27">
        <v>82000</v>
      </c>
      <c r="J57" s="40"/>
    </row>
    <row r="58" spans="1:9" ht="14.25">
      <c r="A58" s="4">
        <v>3113</v>
      </c>
      <c r="B58" s="5">
        <v>2229</v>
      </c>
      <c r="C58" s="6" t="s">
        <v>83</v>
      </c>
      <c r="D58" s="47">
        <v>219756.72</v>
      </c>
      <c r="E58" s="47">
        <v>263097.68</v>
      </c>
      <c r="F58" s="47">
        <v>60990.59</v>
      </c>
      <c r="G58" s="48">
        <v>0</v>
      </c>
      <c r="H58" s="48">
        <v>61000</v>
      </c>
      <c r="I58" s="27">
        <v>0</v>
      </c>
    </row>
    <row r="59" spans="1:9" ht="14.25">
      <c r="A59" s="4">
        <v>3113</v>
      </c>
      <c r="B59" s="5">
        <v>2322</v>
      </c>
      <c r="C59" s="6" t="s">
        <v>69</v>
      </c>
      <c r="D59" s="47">
        <v>0</v>
      </c>
      <c r="E59" s="47">
        <v>43400</v>
      </c>
      <c r="F59" s="47">
        <v>0</v>
      </c>
      <c r="G59" s="48">
        <v>0</v>
      </c>
      <c r="H59" s="48">
        <v>0</v>
      </c>
      <c r="I59" s="27">
        <v>0</v>
      </c>
    </row>
    <row r="60" spans="1:9" ht="15">
      <c r="A60" s="7"/>
      <c r="B60" s="8"/>
      <c r="C60" s="17" t="s">
        <v>4</v>
      </c>
      <c r="D60" s="54">
        <f aca="true" t="shared" si="5" ref="D60:I60">SUM(D57:D59)</f>
        <v>286576.72</v>
      </c>
      <c r="E60" s="54">
        <f t="shared" si="5"/>
        <v>375455.68</v>
      </c>
      <c r="F60" s="54">
        <f t="shared" si="5"/>
        <v>132568.59</v>
      </c>
      <c r="G60" s="55">
        <f t="shared" si="5"/>
        <v>72000</v>
      </c>
      <c r="H60" s="55">
        <f t="shared" si="5"/>
        <v>133000</v>
      </c>
      <c r="I60" s="31">
        <f t="shared" si="5"/>
        <v>82000</v>
      </c>
    </row>
    <row r="61" spans="1:9" ht="15">
      <c r="A61" s="2"/>
      <c r="B61" s="3"/>
      <c r="C61" s="10" t="s">
        <v>7</v>
      </c>
      <c r="D61" s="56"/>
      <c r="E61" s="56"/>
      <c r="F61" s="56"/>
      <c r="G61" s="57"/>
      <c r="H61" s="57"/>
      <c r="I61" s="28"/>
    </row>
    <row r="62" spans="1:9" ht="14.25">
      <c r="A62" s="4">
        <v>3314</v>
      </c>
      <c r="B62" s="5">
        <v>2111</v>
      </c>
      <c r="C62" s="6" t="s">
        <v>57</v>
      </c>
      <c r="D62" s="47">
        <v>8400</v>
      </c>
      <c r="E62" s="47">
        <v>7866</v>
      </c>
      <c r="F62" s="47">
        <v>7930</v>
      </c>
      <c r="G62" s="48">
        <v>6000</v>
      </c>
      <c r="H62" s="48">
        <v>6000</v>
      </c>
      <c r="I62" s="27">
        <v>7500</v>
      </c>
    </row>
    <row r="63" spans="1:9" ht="14.25">
      <c r="A63" s="4">
        <v>3314</v>
      </c>
      <c r="B63" s="5">
        <v>2112</v>
      </c>
      <c r="C63" s="6" t="s">
        <v>34</v>
      </c>
      <c r="D63" s="47">
        <v>24193</v>
      </c>
      <c r="E63" s="47">
        <v>19333</v>
      </c>
      <c r="F63" s="47">
        <v>14326</v>
      </c>
      <c r="G63" s="48">
        <v>20000</v>
      </c>
      <c r="H63" s="48">
        <v>20000</v>
      </c>
      <c r="I63" s="27">
        <v>15000</v>
      </c>
    </row>
    <row r="64" spans="1:9" ht="14.25">
      <c r="A64" s="4">
        <v>3314</v>
      </c>
      <c r="B64" s="5">
        <v>2324</v>
      </c>
      <c r="C64" s="6" t="s">
        <v>74</v>
      </c>
      <c r="D64" s="47">
        <v>0</v>
      </c>
      <c r="E64" s="47">
        <v>0</v>
      </c>
      <c r="F64" s="47">
        <v>200</v>
      </c>
      <c r="G64" s="48">
        <v>0</v>
      </c>
      <c r="H64" s="48">
        <v>0</v>
      </c>
      <c r="I64" s="27">
        <v>0</v>
      </c>
    </row>
    <row r="65" spans="1:9" ht="15">
      <c r="A65" s="7"/>
      <c r="B65" s="8"/>
      <c r="C65" s="9" t="s">
        <v>4</v>
      </c>
      <c r="D65" s="54">
        <f aca="true" t="shared" si="6" ref="D65:I65">SUM(D62:D64)</f>
        <v>32593</v>
      </c>
      <c r="E65" s="54">
        <f t="shared" si="6"/>
        <v>27199</v>
      </c>
      <c r="F65" s="54">
        <f t="shared" si="6"/>
        <v>22456</v>
      </c>
      <c r="G65" s="55">
        <f t="shared" si="6"/>
        <v>26000</v>
      </c>
      <c r="H65" s="55">
        <f t="shared" si="6"/>
        <v>26000</v>
      </c>
      <c r="I65" s="31">
        <f t="shared" si="6"/>
        <v>22500</v>
      </c>
    </row>
    <row r="66" spans="1:9" ht="15">
      <c r="A66" s="2"/>
      <c r="B66" s="3"/>
      <c r="C66" s="10" t="s">
        <v>26</v>
      </c>
      <c r="D66" s="56"/>
      <c r="E66" s="56"/>
      <c r="F66" s="56"/>
      <c r="G66" s="57"/>
      <c r="H66" s="57"/>
      <c r="I66" s="28"/>
    </row>
    <row r="67" spans="1:9" ht="14.25">
      <c r="A67" s="4">
        <v>3319</v>
      </c>
      <c r="B67" s="5">
        <v>2132</v>
      </c>
      <c r="C67" s="6" t="s">
        <v>8</v>
      </c>
      <c r="D67" s="47">
        <v>9200</v>
      </c>
      <c r="E67" s="47">
        <v>12500</v>
      </c>
      <c r="F67" s="47">
        <v>11680</v>
      </c>
      <c r="G67" s="48">
        <v>2000</v>
      </c>
      <c r="H67" s="48">
        <v>2000</v>
      </c>
      <c r="I67" s="27">
        <v>10000</v>
      </c>
    </row>
    <row r="68" spans="1:9" ht="15">
      <c r="A68" s="7"/>
      <c r="B68" s="8"/>
      <c r="C68" s="9" t="s">
        <v>4</v>
      </c>
      <c r="D68" s="54">
        <f aca="true" t="shared" si="7" ref="D68:I68">SUM(D67:D67)</f>
        <v>9200</v>
      </c>
      <c r="E68" s="54">
        <f t="shared" si="7"/>
        <v>12500</v>
      </c>
      <c r="F68" s="54">
        <f t="shared" si="7"/>
        <v>11680</v>
      </c>
      <c r="G68" s="55">
        <f t="shared" si="7"/>
        <v>2000</v>
      </c>
      <c r="H68" s="55">
        <f t="shared" si="7"/>
        <v>2000</v>
      </c>
      <c r="I68" s="31">
        <f t="shared" si="7"/>
        <v>10000</v>
      </c>
    </row>
    <row r="69" spans="1:9" ht="15">
      <c r="A69" s="2"/>
      <c r="B69" s="3"/>
      <c r="C69" s="10" t="s">
        <v>9</v>
      </c>
      <c r="D69" s="56"/>
      <c r="E69" s="56"/>
      <c r="F69" s="56"/>
      <c r="G69" s="57"/>
      <c r="H69" s="57"/>
      <c r="I69" s="28"/>
    </row>
    <row r="70" spans="1:9" ht="14.25">
      <c r="A70" s="4">
        <v>3341</v>
      </c>
      <c r="B70" s="5">
        <v>2111</v>
      </c>
      <c r="C70" s="6" t="s">
        <v>122</v>
      </c>
      <c r="D70" s="47">
        <v>764832</v>
      </c>
      <c r="E70" s="47">
        <v>761422</v>
      </c>
      <c r="F70" s="47">
        <v>710456</v>
      </c>
      <c r="G70" s="48">
        <v>740000</v>
      </c>
      <c r="H70" s="48">
        <v>740000</v>
      </c>
      <c r="I70" s="27">
        <v>740000</v>
      </c>
    </row>
    <row r="71" spans="1:9" ht="14.25">
      <c r="A71" s="4">
        <v>3341</v>
      </c>
      <c r="B71" s="5">
        <v>2324</v>
      </c>
      <c r="C71" s="6" t="s">
        <v>106</v>
      </c>
      <c r="D71" s="47">
        <v>6000</v>
      </c>
      <c r="E71" s="47">
        <v>3025</v>
      </c>
      <c r="F71" s="47">
        <v>3352</v>
      </c>
      <c r="G71" s="48">
        <v>6000</v>
      </c>
      <c r="H71" s="48">
        <v>6000</v>
      </c>
      <c r="I71" s="27">
        <v>3500</v>
      </c>
    </row>
    <row r="72" spans="1:9" ht="15">
      <c r="A72" s="7"/>
      <c r="B72" s="8"/>
      <c r="C72" s="9" t="s">
        <v>4</v>
      </c>
      <c r="D72" s="54">
        <f aca="true" t="shared" si="8" ref="D72:I72">SUM(D70:D71)</f>
        <v>770832</v>
      </c>
      <c r="E72" s="54">
        <f t="shared" si="8"/>
        <v>764447</v>
      </c>
      <c r="F72" s="54">
        <f t="shared" si="8"/>
        <v>713808</v>
      </c>
      <c r="G72" s="55">
        <f t="shared" si="8"/>
        <v>746000</v>
      </c>
      <c r="H72" s="55">
        <f t="shared" si="8"/>
        <v>746000</v>
      </c>
      <c r="I72" s="31">
        <f t="shared" si="8"/>
        <v>743500</v>
      </c>
    </row>
    <row r="73" spans="1:9" ht="15">
      <c r="A73" s="2"/>
      <c r="B73" s="3"/>
      <c r="C73" s="10" t="s">
        <v>21</v>
      </c>
      <c r="D73" s="56"/>
      <c r="E73" s="56"/>
      <c r="F73" s="56"/>
      <c r="G73" s="57"/>
      <c r="H73" s="57"/>
      <c r="I73" s="28"/>
    </row>
    <row r="74" spans="1:9" ht="14.25">
      <c r="A74" s="4">
        <v>3349</v>
      </c>
      <c r="B74" s="5">
        <v>2111</v>
      </c>
      <c r="C74" s="6" t="s">
        <v>58</v>
      </c>
      <c r="D74" s="47">
        <v>500</v>
      </c>
      <c r="E74" s="47">
        <v>3121</v>
      </c>
      <c r="F74" s="47">
        <v>2820</v>
      </c>
      <c r="G74" s="48">
        <v>1000</v>
      </c>
      <c r="H74" s="48">
        <v>1000</v>
      </c>
      <c r="I74" s="27">
        <v>1000</v>
      </c>
    </row>
    <row r="75" spans="1:9" ht="14.25">
      <c r="A75" s="4">
        <v>3349</v>
      </c>
      <c r="B75" s="5">
        <v>2112</v>
      </c>
      <c r="C75" s="6" t="s">
        <v>120</v>
      </c>
      <c r="D75" s="47">
        <v>9020</v>
      </c>
      <c r="E75" s="47">
        <v>500</v>
      </c>
      <c r="F75" s="47">
        <v>0</v>
      </c>
      <c r="G75" s="48">
        <v>0</v>
      </c>
      <c r="H75" s="48">
        <v>0</v>
      </c>
      <c r="I75" s="27">
        <v>0</v>
      </c>
    </row>
    <row r="76" spans="1:9" ht="15">
      <c r="A76" s="7"/>
      <c r="B76" s="8"/>
      <c r="C76" s="9" t="s">
        <v>4</v>
      </c>
      <c r="D76" s="54">
        <f aca="true" t="shared" si="9" ref="D76:I76">SUM(D74:D75)</f>
        <v>9520</v>
      </c>
      <c r="E76" s="54">
        <f t="shared" si="9"/>
        <v>3621</v>
      </c>
      <c r="F76" s="54">
        <f t="shared" si="9"/>
        <v>2820</v>
      </c>
      <c r="G76" s="55">
        <f t="shared" si="9"/>
        <v>1000</v>
      </c>
      <c r="H76" s="55">
        <f t="shared" si="9"/>
        <v>1000</v>
      </c>
      <c r="I76" s="31">
        <f t="shared" si="9"/>
        <v>1000</v>
      </c>
    </row>
    <row r="77" spans="1:9" ht="15">
      <c r="A77" s="2"/>
      <c r="B77" s="3"/>
      <c r="C77" s="10" t="s">
        <v>27</v>
      </c>
      <c r="D77" s="56"/>
      <c r="E77" s="56"/>
      <c r="F77" s="56"/>
      <c r="G77" s="57"/>
      <c r="H77" s="57"/>
      <c r="I77" s="28"/>
    </row>
    <row r="78" spans="1:10" ht="14.25">
      <c r="A78" s="4">
        <v>3392</v>
      </c>
      <c r="B78" s="5">
        <v>2132</v>
      </c>
      <c r="C78" s="6" t="s">
        <v>117</v>
      </c>
      <c r="D78" s="47">
        <v>51000</v>
      </c>
      <c r="E78" s="47">
        <v>17000</v>
      </c>
      <c r="F78" s="47">
        <v>18000</v>
      </c>
      <c r="G78" s="48">
        <v>20000</v>
      </c>
      <c r="H78" s="48">
        <v>20000</v>
      </c>
      <c r="I78" s="27">
        <v>30000</v>
      </c>
      <c r="J78" s="19"/>
    </row>
    <row r="79" spans="1:9" ht="15">
      <c r="A79" s="7"/>
      <c r="B79" s="8"/>
      <c r="C79" s="9" t="s">
        <v>4</v>
      </c>
      <c r="D79" s="54">
        <f aca="true" t="shared" si="10" ref="D79:I79">SUM(D78:D78)</f>
        <v>51000</v>
      </c>
      <c r="E79" s="54">
        <f t="shared" si="10"/>
        <v>17000</v>
      </c>
      <c r="F79" s="54">
        <f t="shared" si="10"/>
        <v>18000</v>
      </c>
      <c r="G79" s="55">
        <f t="shared" si="10"/>
        <v>20000</v>
      </c>
      <c r="H79" s="55">
        <f t="shared" si="10"/>
        <v>20000</v>
      </c>
      <c r="I79" s="31">
        <f t="shared" si="10"/>
        <v>30000</v>
      </c>
    </row>
    <row r="80" spans="1:9" ht="15">
      <c r="A80" s="2"/>
      <c r="B80" s="3"/>
      <c r="C80" s="11" t="s">
        <v>85</v>
      </c>
      <c r="D80" s="60"/>
      <c r="E80" s="60"/>
      <c r="F80" s="60"/>
      <c r="G80" s="61"/>
      <c r="H80" s="61"/>
      <c r="I80" s="30"/>
    </row>
    <row r="81" spans="1:10" ht="14.25">
      <c r="A81" s="4">
        <v>3412</v>
      </c>
      <c r="B81" s="5">
        <v>2131</v>
      </c>
      <c r="C81" s="6" t="s">
        <v>107</v>
      </c>
      <c r="D81" s="47">
        <v>0</v>
      </c>
      <c r="E81" s="47">
        <v>23100</v>
      </c>
      <c r="F81" s="47">
        <v>23978</v>
      </c>
      <c r="G81" s="48">
        <v>23100</v>
      </c>
      <c r="H81" s="48">
        <v>23100</v>
      </c>
      <c r="I81" s="27">
        <v>27500</v>
      </c>
      <c r="J81" s="19"/>
    </row>
    <row r="82" spans="1:9" ht="15">
      <c r="A82" s="7"/>
      <c r="B82" s="8"/>
      <c r="C82" s="9" t="s">
        <v>4</v>
      </c>
      <c r="D82" s="54">
        <f aca="true" t="shared" si="11" ref="D82:I82">SUM(D81)</f>
        <v>0</v>
      </c>
      <c r="E82" s="54">
        <f t="shared" si="11"/>
        <v>23100</v>
      </c>
      <c r="F82" s="54">
        <f t="shared" si="11"/>
        <v>23978</v>
      </c>
      <c r="G82" s="55">
        <f t="shared" si="11"/>
        <v>23100</v>
      </c>
      <c r="H82" s="55">
        <f t="shared" si="11"/>
        <v>23100</v>
      </c>
      <c r="I82" s="31">
        <f t="shared" si="11"/>
        <v>27500</v>
      </c>
    </row>
    <row r="83" spans="1:9" ht="15">
      <c r="A83" s="2"/>
      <c r="B83" s="3"/>
      <c r="C83" s="10" t="s">
        <v>10</v>
      </c>
      <c r="D83" s="56"/>
      <c r="E83" s="56"/>
      <c r="F83" s="56"/>
      <c r="G83" s="57"/>
      <c r="H83" s="57"/>
      <c r="I83" s="28"/>
    </row>
    <row r="84" spans="1:10" ht="14.25">
      <c r="A84" s="4">
        <v>3612</v>
      </c>
      <c r="B84" s="5">
        <v>2132</v>
      </c>
      <c r="C84" s="6" t="s">
        <v>112</v>
      </c>
      <c r="D84" s="47">
        <v>313263</v>
      </c>
      <c r="E84" s="47">
        <v>314748</v>
      </c>
      <c r="F84" s="47">
        <v>202519</v>
      </c>
      <c r="G84" s="48">
        <v>313000</v>
      </c>
      <c r="H84" s="48">
        <v>313000</v>
      </c>
      <c r="I84" s="27">
        <v>122700</v>
      </c>
      <c r="J84" s="19"/>
    </row>
    <row r="85" spans="1:9" ht="14.25">
      <c r="A85" s="4">
        <v>3612</v>
      </c>
      <c r="B85" s="5">
        <v>2322</v>
      </c>
      <c r="C85" s="6" t="s">
        <v>36</v>
      </c>
      <c r="D85" s="47">
        <v>0</v>
      </c>
      <c r="E85" s="47">
        <v>23230</v>
      </c>
      <c r="F85" s="47">
        <v>0</v>
      </c>
      <c r="G85" s="48">
        <v>0</v>
      </c>
      <c r="H85" s="48">
        <v>0</v>
      </c>
      <c r="I85" s="27">
        <v>0</v>
      </c>
    </row>
    <row r="86" spans="1:9" ht="27">
      <c r="A86" s="4">
        <v>3612</v>
      </c>
      <c r="B86" s="5">
        <v>3112</v>
      </c>
      <c r="C86" s="26" t="s">
        <v>116</v>
      </c>
      <c r="D86" s="47">
        <v>107208</v>
      </c>
      <c r="E86" s="47">
        <v>107208</v>
      </c>
      <c r="F86" s="47">
        <v>80406</v>
      </c>
      <c r="G86" s="48">
        <v>107300</v>
      </c>
      <c r="H86" s="48">
        <v>107300</v>
      </c>
      <c r="I86" s="27">
        <v>35800</v>
      </c>
    </row>
    <row r="87" spans="1:9" ht="15">
      <c r="A87" s="7"/>
      <c r="B87" s="8"/>
      <c r="C87" s="9" t="s">
        <v>4</v>
      </c>
      <c r="D87" s="54">
        <f aca="true" t="shared" si="12" ref="D87:I87">SUM(D84:D86)</f>
        <v>420471</v>
      </c>
      <c r="E87" s="54">
        <f t="shared" si="12"/>
        <v>445186</v>
      </c>
      <c r="F87" s="54">
        <f t="shared" si="12"/>
        <v>282925</v>
      </c>
      <c r="G87" s="55">
        <f t="shared" si="12"/>
        <v>420300</v>
      </c>
      <c r="H87" s="55">
        <f t="shared" si="12"/>
        <v>420300</v>
      </c>
      <c r="I87" s="31">
        <f t="shared" si="12"/>
        <v>158500</v>
      </c>
    </row>
    <row r="88" spans="1:9" ht="15">
      <c r="A88" s="2"/>
      <c r="B88" s="3"/>
      <c r="C88" s="10" t="s">
        <v>11</v>
      </c>
      <c r="D88" s="56"/>
      <c r="E88" s="56"/>
      <c r="F88" s="56"/>
      <c r="G88" s="57"/>
      <c r="H88" s="57"/>
      <c r="I88" s="28"/>
    </row>
    <row r="89" spans="1:9" ht="27">
      <c r="A89" s="4">
        <v>3613</v>
      </c>
      <c r="B89" s="24">
        <v>2111</v>
      </c>
      <c r="C89" s="6" t="s">
        <v>108</v>
      </c>
      <c r="D89" s="47">
        <v>0</v>
      </c>
      <c r="E89" s="47">
        <v>2420</v>
      </c>
      <c r="F89" s="47">
        <v>5445</v>
      </c>
      <c r="G89" s="48">
        <v>7000</v>
      </c>
      <c r="H89" s="48">
        <v>7000</v>
      </c>
      <c r="I89" s="27">
        <v>7000</v>
      </c>
    </row>
    <row r="90" spans="1:9" ht="27.75" customHeight="1">
      <c r="A90" s="4">
        <v>3613</v>
      </c>
      <c r="B90" s="5">
        <v>2132</v>
      </c>
      <c r="C90" s="26" t="s">
        <v>123</v>
      </c>
      <c r="D90" s="47">
        <v>250108</v>
      </c>
      <c r="E90" s="47">
        <v>343988</v>
      </c>
      <c r="F90" s="47">
        <v>93195</v>
      </c>
      <c r="G90" s="48">
        <v>135000</v>
      </c>
      <c r="H90" s="48">
        <v>135000</v>
      </c>
      <c r="I90" s="27">
        <v>92000</v>
      </c>
    </row>
    <row r="91" spans="1:9" ht="15">
      <c r="A91" s="7"/>
      <c r="B91" s="8"/>
      <c r="C91" s="9" t="s">
        <v>4</v>
      </c>
      <c r="D91" s="54">
        <f aca="true" t="shared" si="13" ref="D91:I91">SUM(D89:D90)</f>
        <v>250108</v>
      </c>
      <c r="E91" s="54">
        <f t="shared" si="13"/>
        <v>346408</v>
      </c>
      <c r="F91" s="54">
        <f t="shared" si="13"/>
        <v>98640</v>
      </c>
      <c r="G91" s="55">
        <f t="shared" si="13"/>
        <v>142000</v>
      </c>
      <c r="H91" s="55">
        <f t="shared" si="13"/>
        <v>142000</v>
      </c>
      <c r="I91" s="31">
        <f t="shared" si="13"/>
        <v>99000</v>
      </c>
    </row>
    <row r="92" spans="1:9" ht="15">
      <c r="A92" s="2"/>
      <c r="B92" s="3"/>
      <c r="C92" s="16" t="s">
        <v>62</v>
      </c>
      <c r="D92" s="56"/>
      <c r="E92" s="56"/>
      <c r="F92" s="56"/>
      <c r="G92" s="57"/>
      <c r="H92" s="57"/>
      <c r="I92" s="28"/>
    </row>
    <row r="93" spans="1:9" ht="14.25">
      <c r="A93" s="4">
        <v>3631</v>
      </c>
      <c r="B93" s="5">
        <v>2322</v>
      </c>
      <c r="C93" s="6" t="s">
        <v>36</v>
      </c>
      <c r="D93" s="47">
        <v>94974</v>
      </c>
      <c r="E93" s="47">
        <v>18513</v>
      </c>
      <c r="F93" s="47">
        <v>0</v>
      </c>
      <c r="G93" s="48">
        <v>0</v>
      </c>
      <c r="H93" s="48">
        <v>0</v>
      </c>
      <c r="I93" s="27">
        <v>0</v>
      </c>
    </row>
    <row r="94" spans="1:9" ht="15">
      <c r="A94" s="7"/>
      <c r="B94" s="8"/>
      <c r="C94" s="9" t="s">
        <v>4</v>
      </c>
      <c r="D94" s="54">
        <f aca="true" t="shared" si="14" ref="D94:I94">SUM(D93:D93)</f>
        <v>94974</v>
      </c>
      <c r="E94" s="54">
        <f t="shared" si="14"/>
        <v>18513</v>
      </c>
      <c r="F94" s="54">
        <f t="shared" si="14"/>
        <v>0</v>
      </c>
      <c r="G94" s="55">
        <f t="shared" si="14"/>
        <v>0</v>
      </c>
      <c r="H94" s="55">
        <f t="shared" si="14"/>
        <v>0</v>
      </c>
      <c r="I94" s="31">
        <f t="shared" si="14"/>
        <v>0</v>
      </c>
    </row>
    <row r="95" spans="1:9" ht="15">
      <c r="A95" s="2"/>
      <c r="B95" s="3"/>
      <c r="C95" s="10" t="s">
        <v>12</v>
      </c>
      <c r="D95" s="56"/>
      <c r="E95" s="56"/>
      <c r="F95" s="56"/>
      <c r="G95" s="57"/>
      <c r="H95" s="57"/>
      <c r="I95" s="28"/>
    </row>
    <row r="96" spans="1:9" ht="14.25">
      <c r="A96" s="4">
        <v>3632</v>
      </c>
      <c r="B96" s="5">
        <v>2111</v>
      </c>
      <c r="C96" s="6" t="s">
        <v>56</v>
      </c>
      <c r="D96" s="47">
        <v>952135.1</v>
      </c>
      <c r="E96" s="47">
        <v>49884</v>
      </c>
      <c r="F96" s="47">
        <v>26473</v>
      </c>
      <c r="G96" s="48">
        <v>20000</v>
      </c>
      <c r="H96" s="48">
        <v>20000</v>
      </c>
      <c r="I96" s="27">
        <v>20000</v>
      </c>
    </row>
    <row r="97" spans="1:9" ht="14.25">
      <c r="A97" s="4">
        <v>3632</v>
      </c>
      <c r="B97" s="5">
        <v>2132</v>
      </c>
      <c r="C97" s="6" t="s">
        <v>84</v>
      </c>
      <c r="D97" s="47">
        <v>10000</v>
      </c>
      <c r="E97" s="47">
        <v>36000</v>
      </c>
      <c r="F97" s="47">
        <v>36000</v>
      </c>
      <c r="G97" s="48">
        <v>20000</v>
      </c>
      <c r="H97" s="48">
        <v>20000</v>
      </c>
      <c r="I97" s="27">
        <v>30000</v>
      </c>
    </row>
    <row r="98" spans="1:9" ht="14.25">
      <c r="A98" s="4">
        <v>3632</v>
      </c>
      <c r="B98" s="5">
        <v>2139</v>
      </c>
      <c r="C98" s="6" t="s">
        <v>20</v>
      </c>
      <c r="D98" s="47">
        <v>314743</v>
      </c>
      <c r="E98" s="47">
        <v>13707</v>
      </c>
      <c r="F98" s="47">
        <v>17333</v>
      </c>
      <c r="G98" s="48">
        <v>10000</v>
      </c>
      <c r="H98" s="48">
        <v>10000</v>
      </c>
      <c r="I98" s="27">
        <v>10000</v>
      </c>
    </row>
    <row r="99" spans="1:9" ht="14.25">
      <c r="A99" s="4">
        <v>3632</v>
      </c>
      <c r="B99" s="5">
        <v>2322</v>
      </c>
      <c r="C99" s="6" t="s">
        <v>36</v>
      </c>
      <c r="D99" s="47">
        <v>0</v>
      </c>
      <c r="E99" s="47">
        <v>0</v>
      </c>
      <c r="F99" s="47">
        <v>65709</v>
      </c>
      <c r="G99" s="48">
        <v>0</v>
      </c>
      <c r="H99" s="48">
        <v>65800</v>
      </c>
      <c r="I99" s="27">
        <v>0</v>
      </c>
    </row>
    <row r="100" spans="1:9" ht="15">
      <c r="A100" s="7"/>
      <c r="B100" s="8"/>
      <c r="C100" s="9" t="s">
        <v>4</v>
      </c>
      <c r="D100" s="54">
        <f aca="true" t="shared" si="15" ref="D100:I100">SUM(D96:D99)</f>
        <v>1276878.1</v>
      </c>
      <c r="E100" s="54">
        <f t="shared" si="15"/>
        <v>99591</v>
      </c>
      <c r="F100" s="54">
        <f t="shared" si="15"/>
        <v>145515</v>
      </c>
      <c r="G100" s="55">
        <f t="shared" si="15"/>
        <v>50000</v>
      </c>
      <c r="H100" s="55">
        <f t="shared" si="15"/>
        <v>115800</v>
      </c>
      <c r="I100" s="31">
        <f t="shared" si="15"/>
        <v>60000</v>
      </c>
    </row>
    <row r="101" spans="1:9" ht="15">
      <c r="A101" s="2"/>
      <c r="B101" s="3"/>
      <c r="C101" s="10" t="s">
        <v>13</v>
      </c>
      <c r="D101" s="56"/>
      <c r="E101" s="56"/>
      <c r="F101" s="56"/>
      <c r="G101" s="57"/>
      <c r="H101" s="57"/>
      <c r="I101" s="28"/>
    </row>
    <row r="102" spans="1:9" ht="14.25">
      <c r="A102" s="4">
        <v>3639</v>
      </c>
      <c r="B102" s="5">
        <v>2119</v>
      </c>
      <c r="C102" s="6" t="s">
        <v>28</v>
      </c>
      <c r="D102" s="47">
        <v>31302.7</v>
      </c>
      <c r="E102" s="47">
        <v>7260</v>
      </c>
      <c r="F102" s="47">
        <v>16940</v>
      </c>
      <c r="G102" s="48">
        <v>10000</v>
      </c>
      <c r="H102" s="48">
        <v>10000</v>
      </c>
      <c r="I102" s="27">
        <v>10000</v>
      </c>
    </row>
    <row r="103" spans="1:10" ht="40.5">
      <c r="A103" s="4">
        <v>3639</v>
      </c>
      <c r="B103" s="5">
        <v>2131</v>
      </c>
      <c r="C103" s="6" t="s">
        <v>109</v>
      </c>
      <c r="D103" s="47">
        <v>70884</v>
      </c>
      <c r="E103" s="47">
        <v>73047</v>
      </c>
      <c r="F103" s="47">
        <v>7597</v>
      </c>
      <c r="G103" s="48">
        <v>70000</v>
      </c>
      <c r="H103" s="48">
        <v>70000</v>
      </c>
      <c r="I103" s="27">
        <v>80000</v>
      </c>
      <c r="J103" s="19"/>
    </row>
    <row r="104" spans="1:9" ht="14.25">
      <c r="A104" s="4">
        <v>3639</v>
      </c>
      <c r="B104" s="5">
        <v>3111</v>
      </c>
      <c r="C104" s="6" t="s">
        <v>35</v>
      </c>
      <c r="D104" s="47">
        <v>4259140</v>
      </c>
      <c r="E104" s="47">
        <v>81210</v>
      </c>
      <c r="F104" s="47">
        <v>201920</v>
      </c>
      <c r="G104" s="48">
        <v>0</v>
      </c>
      <c r="H104" s="48">
        <v>130800</v>
      </c>
      <c r="I104" s="27">
        <v>0</v>
      </c>
    </row>
    <row r="105" spans="1:10" ht="14.25">
      <c r="A105" s="4">
        <v>3639</v>
      </c>
      <c r="B105" s="5">
        <v>3112</v>
      </c>
      <c r="C105" s="6" t="s">
        <v>102</v>
      </c>
      <c r="D105" s="47">
        <v>0</v>
      </c>
      <c r="E105" s="47">
        <v>0</v>
      </c>
      <c r="F105" s="47">
        <v>30000</v>
      </c>
      <c r="G105" s="48">
        <v>0</v>
      </c>
      <c r="H105" s="48">
        <v>30000</v>
      </c>
      <c r="I105" s="27">
        <v>0</v>
      </c>
      <c r="J105" s="19"/>
    </row>
    <row r="106" spans="1:9" ht="15">
      <c r="A106" s="7"/>
      <c r="B106" s="8"/>
      <c r="C106" s="9" t="s">
        <v>4</v>
      </c>
      <c r="D106" s="54">
        <f aca="true" t="shared" si="16" ref="D106:I106">SUM(D102:D105)</f>
        <v>4361326.7</v>
      </c>
      <c r="E106" s="54">
        <f t="shared" si="16"/>
        <v>161517</v>
      </c>
      <c r="F106" s="54">
        <f t="shared" si="16"/>
        <v>256457</v>
      </c>
      <c r="G106" s="55">
        <f t="shared" si="16"/>
        <v>80000</v>
      </c>
      <c r="H106" s="55">
        <f t="shared" si="16"/>
        <v>240800</v>
      </c>
      <c r="I106" s="31">
        <f t="shared" si="16"/>
        <v>90000</v>
      </c>
    </row>
    <row r="107" spans="1:9" ht="15">
      <c r="A107" s="2"/>
      <c r="B107" s="3"/>
      <c r="C107" s="10" t="s">
        <v>14</v>
      </c>
      <c r="D107" s="56"/>
      <c r="E107" s="56"/>
      <c r="F107" s="56"/>
      <c r="G107" s="57"/>
      <c r="H107" s="57"/>
      <c r="I107" s="28"/>
    </row>
    <row r="108" spans="1:9" ht="14.25">
      <c r="A108" s="4">
        <v>3722</v>
      </c>
      <c r="B108" s="5">
        <v>2111</v>
      </c>
      <c r="C108" s="6" t="s">
        <v>113</v>
      </c>
      <c r="D108" s="47">
        <v>28500</v>
      </c>
      <c r="E108" s="47">
        <v>27000</v>
      </c>
      <c r="F108" s="47">
        <v>0</v>
      </c>
      <c r="G108" s="48">
        <v>28500</v>
      </c>
      <c r="H108" s="48">
        <v>28500</v>
      </c>
      <c r="I108" s="27">
        <v>32000</v>
      </c>
    </row>
    <row r="109" spans="1:9" ht="15">
      <c r="A109" s="7"/>
      <c r="B109" s="8"/>
      <c r="C109" s="9" t="s">
        <v>4</v>
      </c>
      <c r="D109" s="54">
        <f aca="true" t="shared" si="17" ref="D109:I109">SUM(D108)</f>
        <v>28500</v>
      </c>
      <c r="E109" s="54">
        <f t="shared" si="17"/>
        <v>27000</v>
      </c>
      <c r="F109" s="54">
        <f t="shared" si="17"/>
        <v>0</v>
      </c>
      <c r="G109" s="55">
        <f t="shared" si="17"/>
        <v>28500</v>
      </c>
      <c r="H109" s="55">
        <f t="shared" si="17"/>
        <v>28500</v>
      </c>
      <c r="I109" s="31">
        <f t="shared" si="17"/>
        <v>32000</v>
      </c>
    </row>
    <row r="110" spans="1:9" ht="15">
      <c r="A110" s="2"/>
      <c r="B110" s="3"/>
      <c r="C110" s="10" t="s">
        <v>15</v>
      </c>
      <c r="D110" s="56"/>
      <c r="E110" s="56"/>
      <c r="F110" s="56"/>
      <c r="G110" s="57"/>
      <c r="H110" s="57"/>
      <c r="I110" s="28"/>
    </row>
    <row r="111" spans="1:9" ht="14.25">
      <c r="A111" s="4">
        <v>3725</v>
      </c>
      <c r="B111" s="5">
        <v>2111</v>
      </c>
      <c r="C111" s="6" t="s">
        <v>110</v>
      </c>
      <c r="D111" s="47">
        <v>75359</v>
      </c>
      <c r="E111" s="47">
        <v>119987</v>
      </c>
      <c r="F111" s="47">
        <v>249480.2</v>
      </c>
      <c r="G111" s="48">
        <v>80000</v>
      </c>
      <c r="H111" s="48">
        <v>80000</v>
      </c>
      <c r="I111" s="27">
        <v>150000</v>
      </c>
    </row>
    <row r="112" spans="1:9" ht="14.25">
      <c r="A112" s="4">
        <v>3725</v>
      </c>
      <c r="B112" s="5">
        <v>2322</v>
      </c>
      <c r="C112" s="6" t="s">
        <v>36</v>
      </c>
      <c r="D112" s="47">
        <v>0</v>
      </c>
      <c r="E112" s="47">
        <v>0</v>
      </c>
      <c r="F112" s="47">
        <v>44705</v>
      </c>
      <c r="G112" s="48">
        <v>0</v>
      </c>
      <c r="H112" s="48">
        <v>44800</v>
      </c>
      <c r="I112" s="27"/>
    </row>
    <row r="113" spans="1:9" ht="14.25">
      <c r="A113" s="4">
        <v>3725</v>
      </c>
      <c r="B113" s="5">
        <v>2324</v>
      </c>
      <c r="C113" s="6" t="s">
        <v>115</v>
      </c>
      <c r="D113" s="47">
        <v>512041.05</v>
      </c>
      <c r="E113" s="47">
        <v>628521.9</v>
      </c>
      <c r="F113" s="47">
        <v>414507.82</v>
      </c>
      <c r="G113" s="48">
        <v>420000</v>
      </c>
      <c r="H113" s="48">
        <v>420000</v>
      </c>
      <c r="I113" s="27">
        <v>500000</v>
      </c>
    </row>
    <row r="114" spans="1:9" ht="15">
      <c r="A114" s="7"/>
      <c r="B114" s="8"/>
      <c r="C114" s="9" t="s">
        <v>4</v>
      </c>
      <c r="D114" s="54">
        <f aca="true" t="shared" si="18" ref="D114:I114">SUM(D111:D113)</f>
        <v>587400.05</v>
      </c>
      <c r="E114" s="54">
        <f t="shared" si="18"/>
        <v>748508.9</v>
      </c>
      <c r="F114" s="54">
        <f t="shared" si="18"/>
        <v>708693.02</v>
      </c>
      <c r="G114" s="55">
        <f t="shared" si="18"/>
        <v>500000</v>
      </c>
      <c r="H114" s="55">
        <f t="shared" si="18"/>
        <v>544800</v>
      </c>
      <c r="I114" s="31">
        <f t="shared" si="18"/>
        <v>650000</v>
      </c>
    </row>
    <row r="115" spans="1:9" ht="15">
      <c r="A115" s="2"/>
      <c r="B115" s="3"/>
      <c r="C115" s="10" t="s">
        <v>16</v>
      </c>
      <c r="D115" s="56"/>
      <c r="E115" s="56"/>
      <c r="F115" s="56"/>
      <c r="G115" s="57"/>
      <c r="H115" s="57"/>
      <c r="I115" s="28"/>
    </row>
    <row r="116" spans="1:9" ht="14.25">
      <c r="A116" s="4">
        <v>3745</v>
      </c>
      <c r="B116" s="5">
        <v>2111</v>
      </c>
      <c r="C116" s="6" t="s">
        <v>56</v>
      </c>
      <c r="D116" s="47">
        <v>5808</v>
      </c>
      <c r="E116" s="47">
        <v>0</v>
      </c>
      <c r="F116" s="47">
        <v>0</v>
      </c>
      <c r="G116" s="48">
        <v>500</v>
      </c>
      <c r="H116" s="48">
        <v>500</v>
      </c>
      <c r="I116" s="27">
        <v>500</v>
      </c>
    </row>
    <row r="117" spans="1:9" ht="14.25">
      <c r="A117" s="4">
        <v>3745</v>
      </c>
      <c r="B117" s="5">
        <v>2133</v>
      </c>
      <c r="C117" s="6" t="s">
        <v>46</v>
      </c>
      <c r="D117" s="47">
        <v>2760</v>
      </c>
      <c r="E117" s="47">
        <v>1200</v>
      </c>
      <c r="F117" s="47">
        <v>3000</v>
      </c>
      <c r="G117" s="48">
        <v>1000</v>
      </c>
      <c r="H117" s="48">
        <v>1000</v>
      </c>
      <c r="I117" s="27">
        <v>1000</v>
      </c>
    </row>
    <row r="118" spans="1:9" ht="14.25">
      <c r="A118" s="4">
        <v>3745</v>
      </c>
      <c r="B118" s="5">
        <v>2324</v>
      </c>
      <c r="C118" s="6" t="s">
        <v>38</v>
      </c>
      <c r="D118" s="47">
        <v>98</v>
      </c>
      <c r="E118" s="47">
        <v>0</v>
      </c>
      <c r="F118" s="47">
        <v>3990</v>
      </c>
      <c r="G118" s="48">
        <v>0</v>
      </c>
      <c r="H118" s="48">
        <v>3000</v>
      </c>
      <c r="I118" s="27">
        <v>0</v>
      </c>
    </row>
    <row r="119" spans="1:9" ht="14.25">
      <c r="A119" s="4">
        <v>3745</v>
      </c>
      <c r="B119" s="5">
        <v>3113</v>
      </c>
      <c r="C119" s="6" t="s">
        <v>111</v>
      </c>
      <c r="D119" s="47">
        <v>20000</v>
      </c>
      <c r="E119" s="47">
        <v>0</v>
      </c>
      <c r="F119" s="47">
        <v>60250</v>
      </c>
      <c r="G119" s="48">
        <v>0</v>
      </c>
      <c r="H119" s="48">
        <v>60300</v>
      </c>
      <c r="I119" s="27">
        <v>0</v>
      </c>
    </row>
    <row r="120" spans="1:9" ht="15">
      <c r="A120" s="7"/>
      <c r="B120" s="8"/>
      <c r="C120" s="9" t="s">
        <v>4</v>
      </c>
      <c r="D120" s="54">
        <f aca="true" t="shared" si="19" ref="D120:I120">SUM(D116:D119)</f>
        <v>28666</v>
      </c>
      <c r="E120" s="54">
        <f t="shared" si="19"/>
        <v>1200</v>
      </c>
      <c r="F120" s="54">
        <f t="shared" si="19"/>
        <v>67240</v>
      </c>
      <c r="G120" s="55">
        <f t="shared" si="19"/>
        <v>1500</v>
      </c>
      <c r="H120" s="55">
        <f t="shared" si="19"/>
        <v>64800</v>
      </c>
      <c r="I120" s="31">
        <f t="shared" si="19"/>
        <v>1500</v>
      </c>
    </row>
    <row r="121" spans="1:9" ht="15">
      <c r="A121" s="2"/>
      <c r="B121" s="3"/>
      <c r="C121" s="10" t="s">
        <v>17</v>
      </c>
      <c r="D121" s="56"/>
      <c r="E121" s="56"/>
      <c r="F121" s="56"/>
      <c r="G121" s="57"/>
      <c r="H121" s="57"/>
      <c r="I121" s="28"/>
    </row>
    <row r="122" spans="1:9" ht="14.25">
      <c r="A122" s="4">
        <v>4351</v>
      </c>
      <c r="B122" s="5">
        <v>2111</v>
      </c>
      <c r="C122" s="6" t="s">
        <v>25</v>
      </c>
      <c r="D122" s="47">
        <v>1204166</v>
      </c>
      <c r="E122" s="47">
        <v>1178277</v>
      </c>
      <c r="F122" s="47">
        <v>968691</v>
      </c>
      <c r="G122" s="48">
        <v>1100000</v>
      </c>
      <c r="H122" s="48">
        <v>1100000</v>
      </c>
      <c r="I122" s="27">
        <v>1200000</v>
      </c>
    </row>
    <row r="123" spans="1:9" ht="14.25">
      <c r="A123" s="4">
        <v>4351</v>
      </c>
      <c r="B123" s="5">
        <v>2132</v>
      </c>
      <c r="C123" s="6" t="s">
        <v>59</v>
      </c>
      <c r="D123" s="47">
        <v>994070</v>
      </c>
      <c r="E123" s="47">
        <v>994095</v>
      </c>
      <c r="F123" s="47">
        <v>745862</v>
      </c>
      <c r="G123" s="48">
        <v>1000000</v>
      </c>
      <c r="H123" s="48">
        <v>1000000</v>
      </c>
      <c r="I123" s="27">
        <v>1000000</v>
      </c>
    </row>
    <row r="124" spans="1:9" ht="14.25">
      <c r="A124" s="4">
        <v>4351</v>
      </c>
      <c r="B124" s="5">
        <v>2324</v>
      </c>
      <c r="C124" s="6" t="s">
        <v>38</v>
      </c>
      <c r="D124" s="47">
        <v>0</v>
      </c>
      <c r="E124" s="47">
        <v>499</v>
      </c>
      <c r="F124" s="47">
        <v>0</v>
      </c>
      <c r="G124" s="48">
        <v>0</v>
      </c>
      <c r="H124" s="48">
        <v>0</v>
      </c>
      <c r="I124" s="27">
        <v>0</v>
      </c>
    </row>
    <row r="125" spans="1:9" ht="14.25">
      <c r="A125" s="4">
        <v>4351</v>
      </c>
      <c r="B125" s="5">
        <v>2329</v>
      </c>
      <c r="C125" s="6" t="s">
        <v>94</v>
      </c>
      <c r="D125" s="47">
        <v>0</v>
      </c>
      <c r="E125" s="47">
        <v>13601.28</v>
      </c>
      <c r="F125" s="47">
        <v>0</v>
      </c>
      <c r="G125" s="48">
        <v>0</v>
      </c>
      <c r="H125" s="48">
        <v>0</v>
      </c>
      <c r="I125" s="27">
        <v>0</v>
      </c>
    </row>
    <row r="126" spans="1:9" ht="15">
      <c r="A126" s="7"/>
      <c r="B126" s="8"/>
      <c r="C126" s="9" t="s">
        <v>4</v>
      </c>
      <c r="D126" s="54">
        <f aca="true" t="shared" si="20" ref="D126:I126">SUM(D122:D125)</f>
        <v>2198236</v>
      </c>
      <c r="E126" s="54">
        <f t="shared" si="20"/>
        <v>2186472.28</v>
      </c>
      <c r="F126" s="54">
        <f t="shared" si="20"/>
        <v>1714553</v>
      </c>
      <c r="G126" s="55">
        <f t="shared" si="20"/>
        <v>2100000</v>
      </c>
      <c r="H126" s="55">
        <f t="shared" si="20"/>
        <v>2100000</v>
      </c>
      <c r="I126" s="31">
        <f t="shared" si="20"/>
        <v>2200000</v>
      </c>
    </row>
    <row r="127" spans="1:9" ht="15">
      <c r="A127" s="2"/>
      <c r="B127" s="3"/>
      <c r="C127" s="10" t="s">
        <v>18</v>
      </c>
      <c r="D127" s="56"/>
      <c r="E127" s="56"/>
      <c r="F127" s="56"/>
      <c r="G127" s="57"/>
      <c r="H127" s="57"/>
      <c r="I127" s="28"/>
    </row>
    <row r="128" spans="1:9" ht="14.25">
      <c r="A128" s="4">
        <v>5311</v>
      </c>
      <c r="B128" s="5">
        <v>2212</v>
      </c>
      <c r="C128" s="6" t="s">
        <v>29</v>
      </c>
      <c r="D128" s="47">
        <v>44276</v>
      </c>
      <c r="E128" s="47">
        <v>18224</v>
      </c>
      <c r="F128" s="47">
        <v>25374.16</v>
      </c>
      <c r="G128" s="48">
        <v>50000</v>
      </c>
      <c r="H128" s="48">
        <v>50000</v>
      </c>
      <c r="I128" s="27">
        <v>50000</v>
      </c>
    </row>
    <row r="129" spans="1:9" ht="14.25">
      <c r="A129" s="4">
        <v>5311</v>
      </c>
      <c r="B129" s="5">
        <v>2322</v>
      </c>
      <c r="C129" s="6" t="s">
        <v>36</v>
      </c>
      <c r="D129" s="47">
        <v>0</v>
      </c>
      <c r="E129" s="47">
        <v>3500</v>
      </c>
      <c r="F129" s="47">
        <v>10180</v>
      </c>
      <c r="G129" s="48">
        <v>0</v>
      </c>
      <c r="H129" s="48">
        <v>0</v>
      </c>
      <c r="I129" s="27">
        <v>0</v>
      </c>
    </row>
    <row r="130" spans="1:9" ht="14.25">
      <c r="A130" s="4">
        <v>5311</v>
      </c>
      <c r="B130" s="5">
        <v>2324</v>
      </c>
      <c r="C130" s="6" t="s">
        <v>38</v>
      </c>
      <c r="D130" s="47">
        <v>5025</v>
      </c>
      <c r="E130" s="47">
        <v>0</v>
      </c>
      <c r="F130" s="47">
        <v>0</v>
      </c>
      <c r="G130" s="48">
        <v>0</v>
      </c>
      <c r="H130" s="48">
        <v>7000</v>
      </c>
      <c r="I130" s="27">
        <v>0</v>
      </c>
    </row>
    <row r="131" spans="1:9" ht="15">
      <c r="A131" s="7"/>
      <c r="B131" s="8"/>
      <c r="C131" s="9" t="s">
        <v>4</v>
      </c>
      <c r="D131" s="54">
        <f aca="true" t="shared" si="21" ref="D131:I131">SUM(D128:D130)</f>
        <v>49301</v>
      </c>
      <c r="E131" s="54">
        <f t="shared" si="21"/>
        <v>21724</v>
      </c>
      <c r="F131" s="54">
        <f t="shared" si="21"/>
        <v>35554.16</v>
      </c>
      <c r="G131" s="55">
        <f t="shared" si="21"/>
        <v>50000</v>
      </c>
      <c r="H131" s="55">
        <f t="shared" si="21"/>
        <v>57000</v>
      </c>
      <c r="I131" s="31">
        <f t="shared" si="21"/>
        <v>50000</v>
      </c>
    </row>
    <row r="132" spans="1:9" ht="15">
      <c r="A132" s="2"/>
      <c r="B132" s="3"/>
      <c r="C132" s="10" t="s">
        <v>40</v>
      </c>
      <c r="D132" s="56"/>
      <c r="E132" s="56"/>
      <c r="F132" s="56"/>
      <c r="G132" s="57"/>
      <c r="H132" s="57"/>
      <c r="I132" s="28"/>
    </row>
    <row r="133" spans="1:9" ht="14.25">
      <c r="A133" s="4">
        <v>5512</v>
      </c>
      <c r="B133" s="5">
        <v>2324</v>
      </c>
      <c r="C133" s="6" t="s">
        <v>38</v>
      </c>
      <c r="D133" s="47">
        <v>162400</v>
      </c>
      <c r="E133" s="47">
        <v>100800</v>
      </c>
      <c r="F133" s="47">
        <v>168000</v>
      </c>
      <c r="G133" s="48">
        <v>85000</v>
      </c>
      <c r="H133" s="48">
        <v>85000</v>
      </c>
      <c r="I133" s="27">
        <v>100000</v>
      </c>
    </row>
    <row r="134" spans="1:9" ht="15">
      <c r="A134" s="7"/>
      <c r="B134" s="8"/>
      <c r="C134" s="9" t="s">
        <v>4</v>
      </c>
      <c r="D134" s="54">
        <f aca="true" t="shared" si="22" ref="D134:I134">SUM(D133:D133)</f>
        <v>162400</v>
      </c>
      <c r="E134" s="54">
        <f t="shared" si="22"/>
        <v>100800</v>
      </c>
      <c r="F134" s="54">
        <f t="shared" si="22"/>
        <v>168000</v>
      </c>
      <c r="G134" s="55">
        <f t="shared" si="22"/>
        <v>85000</v>
      </c>
      <c r="H134" s="55">
        <f t="shared" si="22"/>
        <v>85000</v>
      </c>
      <c r="I134" s="31">
        <f t="shared" si="22"/>
        <v>100000</v>
      </c>
    </row>
    <row r="135" spans="1:9" ht="15">
      <c r="A135" s="2"/>
      <c r="B135" s="3"/>
      <c r="C135" s="10" t="s">
        <v>19</v>
      </c>
      <c r="D135" s="56"/>
      <c r="E135" s="56"/>
      <c r="F135" s="56"/>
      <c r="G135" s="57"/>
      <c r="H135" s="57"/>
      <c r="I135" s="28"/>
    </row>
    <row r="136" spans="1:9" ht="14.25">
      <c r="A136" s="4">
        <v>6171</v>
      </c>
      <c r="B136" s="5">
        <v>2111</v>
      </c>
      <c r="C136" s="6" t="s">
        <v>105</v>
      </c>
      <c r="D136" s="47">
        <v>0</v>
      </c>
      <c r="E136" s="47">
        <v>0</v>
      </c>
      <c r="F136" s="47">
        <v>204</v>
      </c>
      <c r="G136" s="48">
        <v>0</v>
      </c>
      <c r="H136" s="48">
        <v>0</v>
      </c>
      <c r="I136" s="27">
        <v>500</v>
      </c>
    </row>
    <row r="137" spans="1:9" ht="15" customHeight="1">
      <c r="A137" s="4">
        <v>6171</v>
      </c>
      <c r="B137" s="5">
        <v>2324</v>
      </c>
      <c r="C137" s="6" t="s">
        <v>38</v>
      </c>
      <c r="D137" s="47">
        <v>0</v>
      </c>
      <c r="E137" s="47">
        <v>164</v>
      </c>
      <c r="F137" s="47">
        <v>43468</v>
      </c>
      <c r="G137" s="48">
        <v>0</v>
      </c>
      <c r="H137" s="48">
        <v>0</v>
      </c>
      <c r="I137" s="27">
        <v>0</v>
      </c>
    </row>
    <row r="138" spans="1:9" ht="15" customHeight="1">
      <c r="A138" s="4">
        <v>6171</v>
      </c>
      <c r="B138" s="5">
        <v>2329</v>
      </c>
      <c r="C138" s="6" t="s">
        <v>101</v>
      </c>
      <c r="D138" s="47">
        <v>0</v>
      </c>
      <c r="E138" s="47">
        <v>247</v>
      </c>
      <c r="F138" s="47">
        <v>0</v>
      </c>
      <c r="G138" s="48">
        <v>0</v>
      </c>
      <c r="H138" s="48">
        <v>0</v>
      </c>
      <c r="I138" s="27">
        <v>0</v>
      </c>
    </row>
    <row r="139" spans="1:9" ht="15">
      <c r="A139" s="7"/>
      <c r="B139" s="8"/>
      <c r="C139" s="9" t="s">
        <v>4</v>
      </c>
      <c r="D139" s="54">
        <f aca="true" t="shared" si="23" ref="D139:I139">SUM(D136:D138)</f>
        <v>0</v>
      </c>
      <c r="E139" s="54">
        <f t="shared" si="23"/>
        <v>411</v>
      </c>
      <c r="F139" s="54">
        <f t="shared" si="23"/>
        <v>43672</v>
      </c>
      <c r="G139" s="55">
        <f t="shared" si="23"/>
        <v>0</v>
      </c>
      <c r="H139" s="55">
        <f t="shared" si="23"/>
        <v>0</v>
      </c>
      <c r="I139" s="31">
        <f t="shared" si="23"/>
        <v>500</v>
      </c>
    </row>
    <row r="140" spans="1:9" ht="15">
      <c r="A140" s="2"/>
      <c r="B140" s="3"/>
      <c r="C140" s="10" t="s">
        <v>37</v>
      </c>
      <c r="D140" s="56"/>
      <c r="E140" s="56"/>
      <c r="F140" s="56"/>
      <c r="G140" s="57"/>
      <c r="H140" s="57"/>
      <c r="I140" s="28"/>
    </row>
    <row r="141" spans="1:9" ht="14.25">
      <c r="A141" s="4">
        <v>6223</v>
      </c>
      <c r="B141" s="5">
        <v>2321</v>
      </c>
      <c r="C141" s="6" t="s">
        <v>33</v>
      </c>
      <c r="D141" s="47">
        <v>0</v>
      </c>
      <c r="E141" s="47">
        <v>0</v>
      </c>
      <c r="F141" s="47">
        <v>71442</v>
      </c>
      <c r="G141" s="48">
        <v>0</v>
      </c>
      <c r="H141" s="48">
        <v>71500</v>
      </c>
      <c r="I141" s="27">
        <v>0</v>
      </c>
    </row>
    <row r="142" spans="1:9" ht="15">
      <c r="A142" s="7"/>
      <c r="B142" s="8"/>
      <c r="C142" s="9" t="s">
        <v>4</v>
      </c>
      <c r="D142" s="54">
        <f aca="true" t="shared" si="24" ref="D142:I142">SUM(D141:D141)</f>
        <v>0</v>
      </c>
      <c r="E142" s="54">
        <f t="shared" si="24"/>
        <v>0</v>
      </c>
      <c r="F142" s="54">
        <f t="shared" si="24"/>
        <v>71442</v>
      </c>
      <c r="G142" s="55">
        <f t="shared" si="24"/>
        <v>0</v>
      </c>
      <c r="H142" s="55">
        <f t="shared" si="24"/>
        <v>71500</v>
      </c>
      <c r="I142" s="31">
        <f t="shared" si="24"/>
        <v>0</v>
      </c>
    </row>
    <row r="143" spans="1:9" ht="15">
      <c r="A143" s="2"/>
      <c r="B143" s="3"/>
      <c r="C143" s="10" t="s">
        <v>22</v>
      </c>
      <c r="D143" s="60"/>
      <c r="E143" s="60"/>
      <c r="F143" s="60"/>
      <c r="G143" s="61"/>
      <c r="H143" s="61"/>
      <c r="I143" s="30"/>
    </row>
    <row r="144" spans="1:9" ht="14.25">
      <c r="A144" s="4">
        <v>6310</v>
      </c>
      <c r="B144" s="5">
        <v>2141</v>
      </c>
      <c r="C144" s="26" t="s">
        <v>70</v>
      </c>
      <c r="D144" s="47">
        <v>505.11</v>
      </c>
      <c r="E144" s="47">
        <v>510.99</v>
      </c>
      <c r="F144" s="47">
        <v>383.48</v>
      </c>
      <c r="G144" s="48">
        <v>500</v>
      </c>
      <c r="H144" s="48">
        <v>500</v>
      </c>
      <c r="I144" s="27">
        <v>500</v>
      </c>
    </row>
    <row r="145" spans="1:9" ht="15">
      <c r="A145" s="7"/>
      <c r="B145" s="8"/>
      <c r="C145" s="9" t="s">
        <v>4</v>
      </c>
      <c r="D145" s="54">
        <f aca="true" t="shared" si="25" ref="D145:I145">SUM(D144:D144)</f>
        <v>505.11</v>
      </c>
      <c r="E145" s="54">
        <f t="shared" si="25"/>
        <v>510.99</v>
      </c>
      <c r="F145" s="54">
        <f t="shared" si="25"/>
        <v>383.48</v>
      </c>
      <c r="G145" s="55">
        <f t="shared" si="25"/>
        <v>500</v>
      </c>
      <c r="H145" s="55">
        <f t="shared" si="25"/>
        <v>500</v>
      </c>
      <c r="I145" s="31">
        <f t="shared" si="25"/>
        <v>500</v>
      </c>
    </row>
    <row r="146" spans="1:9" ht="15">
      <c r="A146" s="2"/>
      <c r="B146" s="3"/>
      <c r="C146" s="10" t="s">
        <v>103</v>
      </c>
      <c r="D146" s="60"/>
      <c r="E146" s="60"/>
      <c r="F146" s="60"/>
      <c r="G146" s="61"/>
      <c r="H146" s="61"/>
      <c r="I146" s="30"/>
    </row>
    <row r="147" spans="1:9" ht="14.25">
      <c r="A147" s="4">
        <v>6320</v>
      </c>
      <c r="B147" s="5">
        <v>2324</v>
      </c>
      <c r="C147" s="6" t="s">
        <v>104</v>
      </c>
      <c r="D147" s="47">
        <v>0</v>
      </c>
      <c r="E147" s="47">
        <v>0</v>
      </c>
      <c r="F147" s="47">
        <v>4055</v>
      </c>
      <c r="G147" s="48">
        <v>0</v>
      </c>
      <c r="H147" s="48">
        <v>4100</v>
      </c>
      <c r="I147" s="27">
        <v>0</v>
      </c>
    </row>
    <row r="148" spans="1:9" ht="15">
      <c r="A148" s="7"/>
      <c r="B148" s="8"/>
      <c r="C148" s="9" t="s">
        <v>4</v>
      </c>
      <c r="D148" s="54">
        <f aca="true" t="shared" si="26" ref="D148:I148">SUM(D147:D147)</f>
        <v>0</v>
      </c>
      <c r="E148" s="54">
        <f t="shared" si="26"/>
        <v>0</v>
      </c>
      <c r="F148" s="54">
        <f t="shared" si="26"/>
        <v>4055</v>
      </c>
      <c r="G148" s="55">
        <f t="shared" si="26"/>
        <v>0</v>
      </c>
      <c r="H148" s="55">
        <f t="shared" si="26"/>
        <v>4100</v>
      </c>
      <c r="I148" s="31">
        <f t="shared" si="26"/>
        <v>0</v>
      </c>
    </row>
    <row r="149" spans="1:9" ht="15">
      <c r="A149" s="2"/>
      <c r="B149" s="3"/>
      <c r="C149" s="10" t="s">
        <v>39</v>
      </c>
      <c r="D149" s="60"/>
      <c r="E149" s="60"/>
      <c r="F149" s="60"/>
      <c r="G149" s="61"/>
      <c r="H149" s="61"/>
      <c r="I149" s="30"/>
    </row>
    <row r="150" spans="1:9" ht="14.25">
      <c r="A150" s="4">
        <v>6402</v>
      </c>
      <c r="B150" s="5">
        <v>2229</v>
      </c>
      <c r="C150" s="6" t="s">
        <v>93</v>
      </c>
      <c r="D150" s="47">
        <v>0</v>
      </c>
      <c r="E150" s="47">
        <v>2737</v>
      </c>
      <c r="F150" s="47">
        <v>133487</v>
      </c>
      <c r="G150" s="48">
        <v>0</v>
      </c>
      <c r="H150" s="48">
        <v>133500</v>
      </c>
      <c r="I150" s="27">
        <v>0</v>
      </c>
    </row>
    <row r="151" spans="1:9" ht="15">
      <c r="A151" s="7"/>
      <c r="B151" s="8"/>
      <c r="C151" s="9" t="s">
        <v>4</v>
      </c>
      <c r="D151" s="54">
        <f aca="true" t="shared" si="27" ref="D151:I151">SUM(D150:D150)</f>
        <v>0</v>
      </c>
      <c r="E151" s="54">
        <f t="shared" si="27"/>
        <v>2737</v>
      </c>
      <c r="F151" s="54">
        <f t="shared" si="27"/>
        <v>133487</v>
      </c>
      <c r="G151" s="55">
        <f t="shared" si="27"/>
        <v>0</v>
      </c>
      <c r="H151" s="55">
        <f t="shared" si="27"/>
        <v>133500</v>
      </c>
      <c r="I151" s="31">
        <f t="shared" si="27"/>
        <v>0</v>
      </c>
    </row>
    <row r="152" spans="1:9" ht="15">
      <c r="A152" s="2"/>
      <c r="B152" s="3"/>
      <c r="C152" s="10" t="s">
        <v>78</v>
      </c>
      <c r="D152" s="60"/>
      <c r="E152" s="60"/>
      <c r="F152" s="60"/>
      <c r="G152" s="61"/>
      <c r="H152" s="61"/>
      <c r="I152" s="30"/>
    </row>
    <row r="153" spans="1:9" ht="14.25">
      <c r="A153" s="4">
        <v>6409</v>
      </c>
      <c r="B153" s="5">
        <v>2212</v>
      </c>
      <c r="C153" s="6" t="s">
        <v>92</v>
      </c>
      <c r="D153" s="47">
        <v>0</v>
      </c>
      <c r="E153" s="47">
        <v>3000</v>
      </c>
      <c r="F153" s="47">
        <v>0</v>
      </c>
      <c r="G153" s="48">
        <v>0</v>
      </c>
      <c r="H153" s="48">
        <v>0</v>
      </c>
      <c r="I153" s="27">
        <v>0</v>
      </c>
    </row>
    <row r="154" spans="1:9" ht="14.25">
      <c r="A154" s="4">
        <v>6409</v>
      </c>
      <c r="B154" s="5">
        <v>2329</v>
      </c>
      <c r="C154" s="6" t="s">
        <v>121</v>
      </c>
      <c r="D154" s="47">
        <v>163545</v>
      </c>
      <c r="E154" s="47">
        <v>0</v>
      </c>
      <c r="F154" s="47">
        <v>0</v>
      </c>
      <c r="G154" s="48">
        <v>0</v>
      </c>
      <c r="H154" s="48">
        <v>0</v>
      </c>
      <c r="I154" s="27">
        <v>0</v>
      </c>
    </row>
    <row r="155" spans="1:9" ht="15">
      <c r="A155" s="7"/>
      <c r="B155" s="8"/>
      <c r="C155" s="9" t="s">
        <v>4</v>
      </c>
      <c r="D155" s="54">
        <f aca="true" t="shared" si="28" ref="D155:I155">SUM(D153:D154)</f>
        <v>163545</v>
      </c>
      <c r="E155" s="54">
        <f t="shared" si="28"/>
        <v>3000</v>
      </c>
      <c r="F155" s="54">
        <f t="shared" si="28"/>
        <v>0</v>
      </c>
      <c r="G155" s="55">
        <f t="shared" si="28"/>
        <v>0</v>
      </c>
      <c r="H155" s="55">
        <f t="shared" si="28"/>
        <v>0</v>
      </c>
      <c r="I155" s="31">
        <f t="shared" si="28"/>
        <v>0</v>
      </c>
    </row>
    <row r="156" spans="2:9" ht="15">
      <c r="B156" s="5"/>
      <c r="C156" s="12"/>
      <c r="D156" s="62"/>
      <c r="E156" s="62"/>
      <c r="F156" s="62"/>
      <c r="G156" s="63"/>
      <c r="H156" s="63"/>
      <c r="I156" s="32"/>
    </row>
    <row r="157" spans="2:11" ht="15">
      <c r="B157" s="13">
        <v>8115</v>
      </c>
      <c r="C157" s="12" t="s">
        <v>42</v>
      </c>
      <c r="D157" s="64">
        <v>21160081.26</v>
      </c>
      <c r="E157" s="62">
        <v>29080144.87</v>
      </c>
      <c r="F157" s="62">
        <v>42854892.97</v>
      </c>
      <c r="G157" s="63">
        <v>38500000</v>
      </c>
      <c r="H157" s="63">
        <v>40000000</v>
      </c>
      <c r="I157" s="32">
        <v>40000000</v>
      </c>
      <c r="J157" s="1"/>
      <c r="K157" s="1"/>
    </row>
    <row r="158" spans="2:9" ht="15">
      <c r="B158" s="13"/>
      <c r="C158" s="12"/>
      <c r="D158" s="62"/>
      <c r="E158" s="62"/>
      <c r="F158" s="62"/>
      <c r="G158" s="63"/>
      <c r="H158" s="63"/>
      <c r="I158" s="32"/>
    </row>
    <row r="159" spans="3:9" ht="15">
      <c r="C159" s="12" t="s">
        <v>24</v>
      </c>
      <c r="D159" s="65">
        <f aca="true" t="shared" si="29" ref="D159:I159">D43+D46+D52+D65+D68+D72+D76+D79+D82+D87+D91+D100+D106+D109+D114+D120+D126+D131+D134+D139+D142+D145+D155+D157+D94+D60+D55+D151+D148</f>
        <v>90604404.12</v>
      </c>
      <c r="E159" s="65">
        <f t="shared" si="29"/>
        <v>96565731.84000002</v>
      </c>
      <c r="F159" s="65">
        <f t="shared" si="29"/>
        <v>105014872.37</v>
      </c>
      <c r="G159" s="66">
        <f t="shared" si="29"/>
        <v>94779500</v>
      </c>
      <c r="H159" s="66">
        <f t="shared" si="29"/>
        <v>109840200</v>
      </c>
      <c r="I159" s="34">
        <f t="shared" si="29"/>
        <v>94168200</v>
      </c>
    </row>
    <row r="160" spans="4:9" ht="15">
      <c r="D160" s="67">
        <f>D159-D157+294630</f>
        <v>69738952.86</v>
      </c>
      <c r="E160" s="67">
        <f>E159-E157+304288</f>
        <v>67789874.97000001</v>
      </c>
      <c r="F160" s="67">
        <f>F159-F157+229704</f>
        <v>62389683.400000006</v>
      </c>
      <c r="G160" s="68">
        <f>G159-G157</f>
        <v>56279500</v>
      </c>
      <c r="H160" s="68">
        <f>H159-H157</f>
        <v>69840200</v>
      </c>
      <c r="I160" s="35">
        <f>I159-I157</f>
        <v>54168200</v>
      </c>
    </row>
    <row r="161" spans="7:9" ht="15">
      <c r="G161" s="69"/>
      <c r="H161" s="69"/>
      <c r="I161" s="36"/>
    </row>
  </sheetData>
  <sheetProtection/>
  <autoFilter ref="A1:B181"/>
  <printOptions horizontalCentered="1"/>
  <pageMargins left="0.2362204724409449" right="0.2362204724409449" top="0.5905511811023623" bottom="0.3937007874015748" header="0.1968503937007874" footer="0.1968503937007874"/>
  <pageSetup horizontalDpi="600" verticalDpi="600" orientation="landscape" paperSize="9" scale="79" r:id="rId1"/>
  <headerFooter alignWithMargins="0">
    <oddHeader>&amp;C&amp;"Arial,Tučné"&amp;20Rozpočet příjmů 2023 - schválený</oddHeader>
  </headerFooter>
  <rowBreaks count="3" manualBreakCount="3">
    <brk id="43" max="28" man="1"/>
    <brk id="82" max="8" man="1"/>
    <brk id="1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Gabriel</dc:creator>
  <cp:keywords/>
  <dc:description/>
  <cp:lastModifiedBy>tajemnice</cp:lastModifiedBy>
  <cp:lastPrinted>2018-03-28T12:55:38Z</cp:lastPrinted>
  <dcterms:created xsi:type="dcterms:W3CDTF">2009-01-27T18:18:02Z</dcterms:created>
  <dcterms:modified xsi:type="dcterms:W3CDTF">2022-12-16T08:24:40Z</dcterms:modified>
  <cp:category/>
  <cp:version/>
  <cp:contentType/>
  <cp:contentStatus/>
</cp:coreProperties>
</file>