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ýdaje" sheetId="1" r:id="rId1"/>
  </sheets>
  <definedNames>
    <definedName name="_xlnm._FilterDatabase" localSheetId="0" hidden="1">'Výdaje'!$B$1:$B$820</definedName>
    <definedName name="_xlnm.Print_Titles" localSheetId="0">'Výdaje'!$1:$1</definedName>
    <definedName name="_xlnm.Print_Area" localSheetId="0">'Výdaje'!$A$1:$G$479</definedName>
  </definedNames>
  <calcPr fullCalcOnLoad="1"/>
</workbook>
</file>

<file path=xl/sharedStrings.xml><?xml version="1.0" encoding="utf-8"?>
<sst xmlns="http://schemas.openxmlformats.org/spreadsheetml/2006/main" count="484" uniqueCount="266">
  <si>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</si>
  <si>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</si>
  <si>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</si>
  <si>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</si>
  <si>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</si>
  <si>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</si>
  <si>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plyn</t>
  </si>
  <si>
    <t>prádlo, oděv, obuv</t>
  </si>
  <si>
    <t>cestovné</t>
  </si>
  <si>
    <t>ochranné pomůcky</t>
  </si>
  <si>
    <t>pohoštění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</si>
  <si>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</si>
  <si>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</si>
  <si>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</si>
  <si>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</si>
  <si>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</si>
  <si>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</si>
  <si>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</si>
  <si>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>3330  Činnosti registr.církví</t>
  </si>
  <si>
    <t xml:space="preserve">3341  Rozhlas a televize </t>
  </si>
  <si>
    <t xml:space="preserve">3392 Kulturní dům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</si>
  <si>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</si>
  <si>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</si>
  <si>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</si>
  <si>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</si>
  <si>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</si>
  <si>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</si>
  <si>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</si>
  <si>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</si>
  <si>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</si>
  <si>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</si>
  <si>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</si>
  <si>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</si>
  <si>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</si>
  <si>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</si>
  <si>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opravy a udržování </t>
  </si>
  <si>
    <t>3113 ZŠ</t>
  </si>
  <si>
    <t>nákup kolků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</si>
  <si>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</si>
  <si>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</si>
  <si>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</si>
  <si>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</si>
  <si>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</si>
  <si>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</si>
  <si>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</si>
  <si>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</si>
  <si>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</si>
  <si>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</si>
  <si>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 xml:space="preserve">prádlo, oděv, obuv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</si>
  <si>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</si>
  <si>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</si>
  <si>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</si>
  <si>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</si>
  <si>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</si>
  <si>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r>
      <t>nákup ostatních služeb</t>
    </r>
    <r>
      <rPr>
        <sz val="10"/>
        <rFont val="Arial"/>
        <family val="2"/>
      </rPr>
      <t xml:space="preserve"> (revize)</t>
    </r>
  </si>
  <si>
    <r>
      <t>ostatní osobní výdaje</t>
    </r>
    <r>
      <rPr>
        <sz val="10"/>
        <rFont val="Arial"/>
        <family val="2"/>
      </rPr>
      <t xml:space="preserve"> (dohody)</t>
    </r>
  </si>
  <si>
    <t>nákup materiálu j.n.</t>
  </si>
  <si>
    <t>ORJ</t>
  </si>
  <si>
    <t>celkem www</t>
  </si>
  <si>
    <t>celkem JIK</t>
  </si>
  <si>
    <t>celkem KTV</t>
  </si>
  <si>
    <t>programové vybavení</t>
  </si>
  <si>
    <t>fond oprav Veselec</t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</si>
  <si>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</si>
  <si>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 xml:space="preserve">nájemné </t>
    </r>
    <r>
      <rPr>
        <sz val="10"/>
        <rFont val="Arial"/>
        <family val="2"/>
      </rPr>
      <t>(pronájem radar)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</si>
  <si>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</si>
  <si>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</si>
  <si>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</si>
  <si>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</si>
  <si>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</si>
  <si>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</si>
  <si>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</si>
  <si>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</si>
  <si>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Pionýr Jedovnice</t>
  </si>
  <si>
    <t>Staré časy Jedovnice</t>
  </si>
  <si>
    <t>Svaz tělesně postižených Jedovnice</t>
  </si>
  <si>
    <t>TJ Sokol Jedovnice</t>
  </si>
  <si>
    <t>Dary + rezerva</t>
  </si>
  <si>
    <t>Příjmy celkem</t>
  </si>
  <si>
    <t>úhrada sankcí jiným rozpočtům</t>
  </si>
  <si>
    <t>Svaz měst a obcí ČR</t>
  </si>
  <si>
    <t>průtokové dotace ZŠ</t>
  </si>
  <si>
    <t xml:space="preserve">plyn </t>
  </si>
  <si>
    <t>odměny za užití duševního vlastnictví</t>
  </si>
  <si>
    <r>
      <t>nákup ostatních služeb</t>
    </r>
    <r>
      <rPr>
        <sz val="10"/>
        <rFont val="Arial"/>
        <family val="2"/>
      </rPr>
      <t xml:space="preserve"> (výkopové práce)</t>
    </r>
  </si>
  <si>
    <t>dopravní prostředky</t>
  </si>
  <si>
    <t xml:space="preserve">6171 Činnost místní správy  </t>
  </si>
  <si>
    <t>poštovní služby</t>
  </si>
  <si>
    <t>poskytnuté náhrady (pojistná údálost)</t>
  </si>
  <si>
    <r>
      <t>opravy a udržování</t>
    </r>
    <r>
      <rPr>
        <sz val="11"/>
        <color indexed="30"/>
        <rFont val="Arial"/>
        <family val="2"/>
      </rPr>
      <t xml:space="preserve"> </t>
    </r>
  </si>
  <si>
    <r>
      <t xml:space="preserve">ostatní osobní výdaje </t>
    </r>
    <r>
      <rPr>
        <sz val="10"/>
        <rFont val="Arial"/>
        <family val="2"/>
      </rPr>
      <t>(dohody)</t>
    </r>
  </si>
  <si>
    <r>
      <t xml:space="preserve">nákup ostatních služeb </t>
    </r>
    <r>
      <rPr>
        <sz val="10"/>
        <rFont val="Arial"/>
        <family val="2"/>
      </rPr>
      <t>(čistírna, revize)</t>
    </r>
  </si>
  <si>
    <r>
      <t>ost.nákupy jinde nezařazené</t>
    </r>
    <r>
      <rPr>
        <sz val="10"/>
        <rFont val="Arial"/>
        <family val="2"/>
      </rPr>
      <t xml:space="preserve"> (ošatné)</t>
    </r>
  </si>
  <si>
    <t>Spolek Bivoj</t>
  </si>
  <si>
    <r>
      <t>Sdružení obcí a měst jižní Moravy</t>
    </r>
    <r>
      <rPr>
        <sz val="10"/>
        <rFont val="Arial"/>
        <family val="2"/>
      </rPr>
      <t xml:space="preserve"> (1 Kč obyvatel)</t>
    </r>
  </si>
  <si>
    <r>
      <t xml:space="preserve">platby daní a poplatků </t>
    </r>
    <r>
      <rPr>
        <sz val="10"/>
        <rFont val="Arial"/>
        <family val="2"/>
      </rPr>
      <t>(dálniční známka)</t>
    </r>
  </si>
  <si>
    <r>
      <t xml:space="preserve">ostatní osobní výdaje </t>
    </r>
    <r>
      <rPr>
        <sz val="10"/>
        <rFont val="Arial"/>
        <family val="2"/>
      </rPr>
      <t>(dohody kronikář, správcová)</t>
    </r>
  </si>
  <si>
    <r>
      <t xml:space="preserve">ostatní osobní výdaje </t>
    </r>
    <r>
      <rPr>
        <sz val="10"/>
        <rFont val="Arial"/>
        <family val="2"/>
      </rPr>
      <t>(dohody-zpěváci,malování kroniky)</t>
    </r>
  </si>
  <si>
    <t>odměny členů zastupitelstev</t>
  </si>
  <si>
    <t>povin.pojistné na veřejné zdravotní pojištění</t>
  </si>
  <si>
    <r>
      <t>povinné pojistné</t>
    </r>
    <r>
      <rPr>
        <sz val="10"/>
        <rFont val="Arial"/>
        <family val="2"/>
      </rPr>
      <t xml:space="preserve"> (zákonné pojištění zaměstnavatele)</t>
    </r>
  </si>
  <si>
    <r>
      <t xml:space="preserve">ost.povinné pojistné </t>
    </r>
    <r>
      <rPr>
        <sz val="10"/>
        <rFont val="Arial"/>
        <family val="2"/>
      </rPr>
      <t>(refundace pojistného)</t>
    </r>
  </si>
  <si>
    <r>
      <t xml:space="preserve">léky a zdravotnický materiál </t>
    </r>
    <r>
      <rPr>
        <sz val="10"/>
        <rFont val="Arial"/>
        <family val="2"/>
      </rPr>
      <t>(lékárnička)</t>
    </r>
  </si>
  <si>
    <t>léky a zdravotnický materiál (lékárnička)</t>
  </si>
  <si>
    <t>knihy, učební pomůcky a tisk</t>
  </si>
  <si>
    <r>
      <t>knihy, učební pomůcky a tisk</t>
    </r>
    <r>
      <rPr>
        <sz val="10"/>
        <rFont val="Arial"/>
        <family val="2"/>
      </rPr>
      <t xml:space="preserve"> (tisk zpravodaje)</t>
    </r>
  </si>
  <si>
    <t xml:space="preserve">drobný hmotný dl.majetek </t>
  </si>
  <si>
    <r>
      <t xml:space="preserve">drobný hmotný dl.majetek </t>
    </r>
    <r>
      <rPr>
        <sz val="10"/>
        <rFont val="Arial"/>
        <family val="2"/>
      </rPr>
      <t>(dokrytí dotace)</t>
    </r>
  </si>
  <si>
    <r>
      <t xml:space="preserve">drobný hmotný dl.majetek </t>
    </r>
    <r>
      <rPr>
        <sz val="10"/>
        <rFont val="Arial"/>
        <family val="2"/>
      </rPr>
      <t>(kontejnery RO-poškození)</t>
    </r>
  </si>
  <si>
    <r>
      <t>úroky z úvěru</t>
    </r>
    <r>
      <rPr>
        <sz val="10"/>
        <rFont val="Arial"/>
        <family val="2"/>
      </rPr>
      <t xml:space="preserve"> (snížení energetické náročnosti ZŠ)</t>
    </r>
  </si>
  <si>
    <r>
      <t xml:space="preserve">studená voda </t>
    </r>
    <r>
      <rPr>
        <sz val="10"/>
        <rFont val="Arial"/>
        <family val="2"/>
      </rPr>
      <t>(sběrnů dvůr)</t>
    </r>
  </si>
  <si>
    <t>pohonné hmoty a maziva</t>
  </si>
  <si>
    <t>služby telekomunikací a radiokomunikací</t>
  </si>
  <si>
    <t>služby peněžních ústavů</t>
  </si>
  <si>
    <r>
      <t xml:space="preserve">služby peněžních ústavů </t>
    </r>
    <r>
      <rPr>
        <sz val="10"/>
        <rFont val="Arial"/>
        <family val="2"/>
      </rPr>
      <t>(pojištění majetku městyse)</t>
    </r>
  </si>
  <si>
    <r>
      <t>nájemné</t>
    </r>
    <r>
      <rPr>
        <sz val="10"/>
        <rFont val="Arial"/>
        <family val="2"/>
      </rPr>
      <t xml:space="preserve"> (filmy)</t>
    </r>
  </si>
  <si>
    <t>konzultační, poradenské a právní služby</t>
  </si>
  <si>
    <t>služby školení a vzdělávání</t>
  </si>
  <si>
    <r>
      <t>opravy a udržování</t>
    </r>
    <r>
      <rPr>
        <sz val="10"/>
        <rFont val="Arial"/>
        <family val="2"/>
      </rPr>
      <t xml:space="preserve"> (čekárny)</t>
    </r>
  </si>
  <si>
    <r>
      <t xml:space="preserve">věcné dary </t>
    </r>
    <r>
      <rPr>
        <sz val="10"/>
        <rFont val="Arial"/>
        <family val="2"/>
      </rPr>
      <t>(propagační předměty)</t>
    </r>
  </si>
  <si>
    <r>
      <t xml:space="preserve">neinvestiční transfery </t>
    </r>
    <r>
      <rPr>
        <sz val="10"/>
        <rFont val="Arial"/>
        <family val="2"/>
      </rPr>
      <t>(spolek tajemníků)</t>
    </r>
  </si>
  <si>
    <t xml:space="preserve">neinvestiční transfery </t>
  </si>
  <si>
    <r>
      <t>neinv. transfer obcím</t>
    </r>
    <r>
      <rPr>
        <sz val="10"/>
        <rFont val="Arial"/>
        <family val="2"/>
      </rPr>
      <t xml:space="preserve"> (MěÚ Blansko na přest.komisi)</t>
    </r>
  </si>
  <si>
    <t>neinv. transfer obcím</t>
  </si>
  <si>
    <r>
      <t xml:space="preserve">neinv.transfery </t>
    </r>
    <r>
      <rPr>
        <sz val="10"/>
        <rFont val="Arial"/>
        <family val="2"/>
      </rPr>
      <t>(příspěvek Spolek Moravský kras)</t>
    </r>
  </si>
  <si>
    <t>neinvestiční příspěvek zřizovaným PO</t>
  </si>
  <si>
    <t>neinvestiční příspěvek cizím PO</t>
  </si>
  <si>
    <r>
      <t xml:space="preserve">platby daní a poplatků </t>
    </r>
    <r>
      <rPr>
        <sz val="10"/>
        <rFont val="Arial"/>
        <family val="2"/>
      </rPr>
      <t>(odhad DPH)</t>
    </r>
  </si>
  <si>
    <r>
      <t xml:space="preserve">platby daní a poplatků </t>
    </r>
    <r>
      <rPr>
        <sz val="10"/>
        <rFont val="Arial"/>
        <family val="2"/>
      </rPr>
      <t>(odhad daň za městys)</t>
    </r>
  </si>
  <si>
    <t>náhrada mezd v době nemoci</t>
  </si>
  <si>
    <t>sociální fond</t>
  </si>
  <si>
    <t>nespecifikované rezervy</t>
  </si>
  <si>
    <t>nespecifikované rezervy (REZERVA)</t>
  </si>
  <si>
    <r>
      <t xml:space="preserve">nákup zboží za účelem dalšího prodeje </t>
    </r>
    <r>
      <rPr>
        <sz val="10"/>
        <color indexed="8"/>
        <rFont val="Arial"/>
        <family val="2"/>
      </rPr>
      <t>(kalendáře)</t>
    </r>
  </si>
  <si>
    <t>4379 Ost.sl. a činnosti v oblasti soc.prevence</t>
  </si>
  <si>
    <r>
      <t>nákup ostatních služeb</t>
    </r>
    <r>
      <rPr>
        <sz val="10"/>
        <rFont val="Arial"/>
        <family val="2"/>
      </rPr>
      <t xml:space="preserve"> </t>
    </r>
  </si>
  <si>
    <t>ČČK MS Jedovnice</t>
  </si>
  <si>
    <r>
      <t>nákup ostatních služeb</t>
    </r>
    <r>
      <rPr>
        <sz val="10"/>
        <rFont val="Arial"/>
        <family val="2"/>
      </rPr>
      <t xml:space="preserve"> (www stránky - programátor)</t>
    </r>
  </si>
  <si>
    <t xml:space="preserve">nákup ostatních služeb </t>
  </si>
  <si>
    <r>
      <t xml:space="preserve">drobný hmotný dl.majetek </t>
    </r>
    <r>
      <rPr>
        <sz val="10"/>
        <rFont val="Arial"/>
        <family val="2"/>
      </rPr>
      <t>(kontejnery)</t>
    </r>
  </si>
  <si>
    <r>
      <t>nákup materiálu j.n.</t>
    </r>
    <r>
      <rPr>
        <sz val="10"/>
        <rFont val="Arial"/>
        <family val="2"/>
      </rPr>
      <t xml:space="preserve"> (posyp, zatravňovací dlažba)</t>
    </r>
  </si>
  <si>
    <t>drobný hmotný dl.majetek</t>
  </si>
  <si>
    <t xml:space="preserve">nákup materiálu j.n.. </t>
  </si>
  <si>
    <r>
      <t xml:space="preserve">drobný hmotný dl.majetek </t>
    </r>
    <r>
      <rPr>
        <sz val="10"/>
        <rFont val="Arial"/>
        <family val="2"/>
      </rPr>
      <t>(kam.systém, tablet, mobil)</t>
    </r>
  </si>
  <si>
    <r>
      <t xml:space="preserve">nájemné za nájem s právem koupě </t>
    </r>
    <r>
      <rPr>
        <sz val="10"/>
        <rFont val="Arial"/>
        <family val="2"/>
      </rPr>
      <t>(kopírka)</t>
    </r>
  </si>
  <si>
    <r>
      <t xml:space="preserve">nákup ostatních služeb </t>
    </r>
    <r>
      <rPr>
        <sz val="10"/>
        <rFont val="Arial"/>
        <family val="2"/>
      </rPr>
      <t>(grafické práce)</t>
    </r>
  </si>
  <si>
    <r>
      <t>věcné dary</t>
    </r>
    <r>
      <rPr>
        <sz val="10"/>
        <rFont val="Arial"/>
        <family val="2"/>
      </rPr>
      <t xml:space="preserve"> (dárky na Vánoce DPS)</t>
    </r>
  </si>
  <si>
    <r>
      <t xml:space="preserve">drobný hmotný dl.majetek </t>
    </r>
    <r>
      <rPr>
        <sz val="10"/>
        <rFont val="Arial"/>
        <family val="2"/>
      </rPr>
      <t>(PC, mobil)</t>
    </r>
  </si>
  <si>
    <r>
      <t xml:space="preserve">neinv.transfery </t>
    </r>
    <r>
      <rPr>
        <sz val="10"/>
        <rFont val="Arial"/>
        <family val="2"/>
      </rPr>
      <t>(SVAK členský příspěvek)</t>
    </r>
  </si>
  <si>
    <r>
      <t>opravy a udržování</t>
    </r>
    <r>
      <rPr>
        <sz val="10"/>
        <rFont val="Arial"/>
        <family val="2"/>
      </rPr>
      <t xml:space="preserve"> </t>
    </r>
  </si>
  <si>
    <t>2292  Provoz veř.sil.dopravy (IDS)</t>
  </si>
  <si>
    <t>3635 Územní plánování</t>
  </si>
  <si>
    <t>neinvestiční transfery spolkům</t>
  </si>
  <si>
    <r>
      <t xml:space="preserve">nákup materiálu j.n. </t>
    </r>
    <r>
      <rPr>
        <sz val="10"/>
        <rFont val="Arial"/>
        <family val="2"/>
      </rPr>
      <t>(+ náhradní díly)</t>
    </r>
  </si>
  <si>
    <r>
      <t xml:space="preserve">pohoštění </t>
    </r>
    <r>
      <rPr>
        <sz val="10"/>
        <rFont val="Arial"/>
        <family val="2"/>
      </rPr>
      <t>(pitný režim v horku)</t>
    </r>
  </si>
  <si>
    <r>
      <t xml:space="preserve">nákup materiálu j.n. </t>
    </r>
    <r>
      <rPr>
        <sz val="10"/>
        <rFont val="Arial"/>
        <family val="2"/>
      </rPr>
      <t>(kalendáře dar)</t>
    </r>
  </si>
  <si>
    <r>
      <t xml:space="preserve">nákup materiálu j.n. </t>
    </r>
    <r>
      <rPr>
        <sz val="10"/>
        <rFont val="Arial"/>
        <family val="2"/>
      </rPr>
      <t>(čistidla, toal.papír, nádobí)</t>
    </r>
  </si>
  <si>
    <t>5213 Krizová opatření</t>
  </si>
  <si>
    <t>převody vlastní pokladny</t>
  </si>
  <si>
    <r>
      <t xml:space="preserve">studená voda </t>
    </r>
    <r>
      <rPr>
        <sz val="10"/>
        <rFont val="Arial"/>
        <family val="2"/>
      </rPr>
      <t>(voda na mytí komunikací)</t>
    </r>
  </si>
  <si>
    <r>
      <t>úroky z úvěru</t>
    </r>
    <r>
      <rPr>
        <sz val="10"/>
        <rFont val="Arial"/>
        <family val="2"/>
      </rPr>
      <t xml:space="preserve"> (snížení energetické náročnosti MŠ)</t>
    </r>
  </si>
  <si>
    <r>
      <t xml:space="preserve">platby daní a poplatků </t>
    </r>
    <r>
      <rPr>
        <sz val="10"/>
        <rFont val="Arial"/>
        <family val="2"/>
      </rPr>
      <t>(daň z nemovit.)</t>
    </r>
  </si>
  <si>
    <t xml:space="preserve">pozemky </t>
  </si>
  <si>
    <r>
      <t xml:space="preserve">nákup ostatních služeb </t>
    </r>
    <r>
      <rPr>
        <sz val="10"/>
        <rFont val="Arial"/>
        <family val="2"/>
      </rPr>
      <t>(tříděný odpad + SD, BIO)</t>
    </r>
  </si>
  <si>
    <t>nájemné</t>
  </si>
  <si>
    <r>
      <t xml:space="preserve">nákup ostatních služeb </t>
    </r>
    <r>
      <rPr>
        <sz val="10"/>
        <rFont val="Arial"/>
        <family val="2"/>
      </rPr>
      <t>(čištění kanal., deratizace)</t>
    </r>
  </si>
  <si>
    <t>Rozpočet 2021</t>
  </si>
  <si>
    <t>Tetiny</t>
  </si>
  <si>
    <r>
      <t>nákup ostatních služeb</t>
    </r>
    <r>
      <rPr>
        <sz val="10"/>
        <rFont val="Arial"/>
        <family val="2"/>
      </rPr>
      <t xml:space="preserve"> 
(udržitelnost dotací, provoz kotelny)</t>
    </r>
  </si>
  <si>
    <r>
      <t xml:space="preserve">platy zaměstnanců </t>
    </r>
    <r>
      <rPr>
        <sz val="10"/>
        <rFont val="Arial"/>
        <family val="2"/>
      </rPr>
      <t>(dotace)</t>
    </r>
  </si>
  <si>
    <r>
      <t>nákup ostatních služeb</t>
    </r>
    <r>
      <rPr>
        <sz val="10"/>
        <rFont val="Arial"/>
        <family val="2"/>
      </rPr>
      <t xml:space="preserve"> (lékařské prohlídky, kácení, technické prohlídky, osázení truhlíků)</t>
    </r>
  </si>
  <si>
    <t>Rozdíl v příjmech a výdajích</t>
  </si>
  <si>
    <t>Běžné výdaje</t>
  </si>
  <si>
    <t>Kapitálové výdaje</t>
  </si>
  <si>
    <t xml:space="preserve"> 3613 Nebytové hospodářství</t>
  </si>
  <si>
    <r>
      <t xml:space="preserve">cestovné </t>
    </r>
    <r>
      <rPr>
        <sz val="10"/>
        <rFont val="Arial"/>
        <family val="2"/>
      </rPr>
      <t>(střelby)</t>
    </r>
  </si>
  <si>
    <r>
      <t xml:space="preserve">plyn </t>
    </r>
    <r>
      <rPr>
        <sz val="10"/>
        <color indexed="8"/>
        <rFont val="Arial"/>
        <family val="2"/>
      </rPr>
      <t>(Lihovar Skauti)</t>
    </r>
  </si>
  <si>
    <t>3412 Sportovní zařízení ve vlastnictví obce</t>
  </si>
  <si>
    <r>
      <t>elektrická energie</t>
    </r>
    <r>
      <rPr>
        <sz val="10"/>
        <rFont val="Arial"/>
        <family val="2"/>
      </rPr>
      <t xml:space="preserve"> (zesilovače)</t>
    </r>
  </si>
  <si>
    <r>
      <t>nákup materiálu j.n.</t>
    </r>
    <r>
      <rPr>
        <sz val="10"/>
        <rFont val="Arial"/>
        <family val="2"/>
      </rPr>
      <t xml:space="preserve"> </t>
    </r>
  </si>
  <si>
    <t>Skutečnost 30.9.2021</t>
  </si>
  <si>
    <t>Rozpočet 2021 upravený 30.9.</t>
  </si>
  <si>
    <t>Rozpočet 2022</t>
  </si>
  <si>
    <t>budovy, haly, stavby</t>
  </si>
  <si>
    <t>ostatní nákupy j.n.</t>
  </si>
  <si>
    <r>
      <t>výpočetní technika</t>
    </r>
    <r>
      <rPr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>2021 server</t>
    </r>
  </si>
  <si>
    <r>
      <t xml:space="preserve">5269 </t>
    </r>
    <r>
      <rPr>
        <b/>
        <sz val="10"/>
        <rFont val="Arial"/>
        <family val="2"/>
      </rPr>
      <t>Ost.správa v obl.hosp.opatření pro krizové stavy</t>
    </r>
  </si>
  <si>
    <r>
      <t xml:space="preserve">ost.neinv.transfery nezisk.a podob.org. </t>
    </r>
    <r>
      <rPr>
        <sz val="10"/>
        <color indexed="60"/>
        <rFont val="Arial"/>
        <family val="2"/>
      </rPr>
      <t>(2021 tornádo)</t>
    </r>
  </si>
  <si>
    <r>
      <t xml:space="preserve">služby elektronických komunikací </t>
    </r>
    <r>
      <rPr>
        <sz val="10"/>
        <rFont val="Arial"/>
        <family val="2"/>
      </rPr>
      <t>(mobilní rozhlas)</t>
    </r>
  </si>
  <si>
    <t>ORJ 0 - pečovatelská služba</t>
  </si>
  <si>
    <t>ORJ 4351 - budova DPS</t>
  </si>
  <si>
    <r>
      <t xml:space="preserve">ostatní neinvestiční výdaje j.n. </t>
    </r>
    <r>
      <rPr>
        <sz val="10"/>
        <rFont val="Arial"/>
        <family val="2"/>
      </rPr>
      <t>(služby k nájmu)</t>
    </r>
  </si>
  <si>
    <t>převody domněle neop.použ.doatací zpět poskyt.</t>
  </si>
  <si>
    <t xml:space="preserve">služby školení a vzdělávání </t>
  </si>
  <si>
    <t xml:space="preserve">programové vybavení </t>
  </si>
  <si>
    <r>
      <t>nákup materiálu j.n.</t>
    </r>
    <r>
      <rPr>
        <sz val="10"/>
        <rFont val="Arial"/>
        <family val="2"/>
      </rPr>
      <t xml:space="preserve"> (posyp, odvod.žlab+značky)</t>
    </r>
  </si>
  <si>
    <t xml:space="preserve"> 2219 Ostatní záležitosti pozemních komunikací</t>
  </si>
  <si>
    <r>
      <t>nákup ostatních služeb</t>
    </r>
    <r>
      <rPr>
        <sz val="10"/>
        <rFont val="Arial"/>
        <family val="2"/>
      </rPr>
      <t xml:space="preserve"> (servis plyn.zařízení,dotace)</t>
    </r>
  </si>
  <si>
    <r>
      <t xml:space="preserve">nákup ostatních služeb </t>
    </r>
    <r>
      <rPr>
        <sz val="10"/>
        <rFont val="Arial"/>
        <family val="2"/>
      </rPr>
      <t xml:space="preserve">(přednášky, </t>
    </r>
    <r>
      <rPr>
        <sz val="10"/>
        <color indexed="10"/>
        <rFont val="Arial"/>
        <family val="2"/>
      </rPr>
      <t>revize</t>
    </r>
    <r>
      <rPr>
        <sz val="10"/>
        <rFont val="Arial"/>
        <family val="2"/>
      </rPr>
      <t>, BOZP)</t>
    </r>
  </si>
  <si>
    <r>
      <t>opravy a udržování</t>
    </r>
  </si>
  <si>
    <t>pozemky</t>
  </si>
  <si>
    <r>
      <t>budovy, haly, stavby</t>
    </r>
  </si>
  <si>
    <r>
      <t>nákup ostatních služeb</t>
    </r>
    <r>
      <rPr>
        <sz val="10"/>
        <rFont val="Arial"/>
        <family val="2"/>
      </rPr>
      <t xml:space="preserve"> 
</t>
    </r>
    <r>
      <rPr>
        <sz val="10"/>
        <color indexed="10"/>
        <rFont val="Arial"/>
        <family val="2"/>
      </rPr>
      <t>projekty, administrace k neinv.dotacím + údržba</t>
    </r>
  </si>
  <si>
    <r>
      <t xml:space="preserve">nákup ostatních služeb
</t>
    </r>
    <r>
      <rPr>
        <sz val="10"/>
        <color indexed="10"/>
        <rFont val="Arial"/>
        <family val="2"/>
      </rPr>
      <t>projekty, administrace k neinv.dotacím</t>
    </r>
  </si>
  <si>
    <r>
      <t>opravy a udržování</t>
    </r>
  </si>
  <si>
    <r>
      <t>pohoštění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(rozkvetlé Jedovnice 2.000 Kč)</t>
    </r>
  </si>
  <si>
    <r>
      <t>kulturní komise</t>
    </r>
    <r>
      <rPr>
        <sz val="10"/>
        <color indexed="10"/>
        <rFont val="Arial"/>
        <family val="2"/>
      </rPr>
      <t xml:space="preserve"> (kulturní akce 50.000 Kč)</t>
    </r>
  </si>
  <si>
    <r>
      <t xml:space="preserve">nákup ostatních služeb </t>
    </r>
    <r>
      <rPr>
        <sz val="10"/>
        <rFont val="Arial"/>
        <family val="2"/>
      </rPr>
      <t>(prádelna, revize)</t>
    </r>
  </si>
  <si>
    <t xml:space="preserve">nákup materiálu j.n. </t>
  </si>
  <si>
    <t>3329 Ostatní záležitosti ochrany památek a péče 
o kulturní dědictví</t>
  </si>
  <si>
    <r>
      <t>investiční transfery církvím</t>
    </r>
    <r>
      <rPr>
        <sz val="11"/>
        <color indexed="17"/>
        <rFont val="Arial"/>
        <family val="2"/>
      </rPr>
      <t xml:space="preserve"> </t>
    </r>
    <r>
      <rPr>
        <sz val="10"/>
        <rFont val="Arial"/>
        <family val="2"/>
      </rPr>
      <t>(ŘK - fasáda kostela)</t>
    </r>
  </si>
  <si>
    <r>
      <t xml:space="preserve">drobný hmotný dl.majetek </t>
    </r>
    <r>
      <rPr>
        <sz val="10"/>
        <color indexed="10"/>
        <rFont val="Arial"/>
        <family val="2"/>
      </rPr>
      <t>2022 nové židle</t>
    </r>
    <r>
      <rPr>
        <sz val="10"/>
        <rFont val="Arial"/>
        <family val="2"/>
      </rPr>
      <t xml:space="preserve"> </t>
    </r>
  </si>
  <si>
    <r>
      <t>opravy a udržování</t>
    </r>
    <r>
      <rPr>
        <sz val="10"/>
        <rFont val="Arial"/>
        <family val="2"/>
      </rPr>
      <t xml:space="preserve"> </t>
    </r>
  </si>
  <si>
    <r>
      <t xml:space="preserve">budovy, haly, stavby </t>
    </r>
    <r>
      <rPr>
        <sz val="10"/>
        <color indexed="60"/>
        <rFont val="Arial"/>
        <family val="2"/>
      </rPr>
      <t>2021 oprava kotelny KD</t>
    </r>
  </si>
  <si>
    <r>
      <t xml:space="preserve">nákup materiálu j.n. 
</t>
    </r>
    <r>
      <rPr>
        <sz val="10"/>
        <rFont val="Arial"/>
        <family val="2"/>
      </rPr>
      <t>(materiál na úrdžbu herních prvků, lyžařský výcvik)</t>
    </r>
  </si>
  <si>
    <r>
      <t xml:space="preserve">drobný hmotný dl.majetek  </t>
    </r>
    <r>
      <rPr>
        <sz val="10"/>
        <rFont val="Arial"/>
        <family val="2"/>
      </rPr>
      <t>(4 byty)</t>
    </r>
  </si>
  <si>
    <r>
      <t xml:space="preserve">opravy a udržování </t>
    </r>
    <r>
      <rPr>
        <sz val="10"/>
        <color indexed="10"/>
        <rFont val="Arial"/>
        <family val="2"/>
      </rPr>
      <t>(opravy starého VO)</t>
    </r>
  </si>
  <si>
    <r>
      <t xml:space="preserve">budovy, haly, stavby </t>
    </r>
    <r>
      <rPr>
        <sz val="10"/>
        <color indexed="10"/>
        <rFont val="Arial"/>
        <family val="2"/>
      </rPr>
      <t>(nové VO)</t>
    </r>
  </si>
  <si>
    <r>
      <t xml:space="preserve">nákup ostatních služeb 
</t>
    </r>
    <r>
      <rPr>
        <sz val="10"/>
        <color indexed="10"/>
        <rFont val="Arial"/>
        <family val="2"/>
      </rPr>
      <t>2022 revitalizace zeleně u kostela 2 mil.</t>
    </r>
  </si>
  <si>
    <r>
      <t>nákup ostatních služeb</t>
    </r>
    <r>
      <rPr>
        <sz val="10"/>
        <color indexed="10"/>
        <rFont val="Arial"/>
        <family val="2"/>
      </rPr>
      <t xml:space="preserve"> </t>
    </r>
  </si>
  <si>
    <r>
      <t xml:space="preserve">budovy, haly, stavby </t>
    </r>
    <r>
      <rPr>
        <sz val="9"/>
        <color indexed="10"/>
        <rFont val="Arial"/>
        <family val="2"/>
      </rPr>
      <t>2022 přístřešek</t>
    </r>
  </si>
  <si>
    <r>
      <t xml:space="preserve">stroje, přístroje, zařízení </t>
    </r>
    <r>
      <rPr>
        <sz val="9"/>
        <color indexed="60"/>
        <rFont val="Arial"/>
        <family val="2"/>
      </rPr>
      <t>2021 SD dotace</t>
    </r>
  </si>
  <si>
    <r>
      <t xml:space="preserve">nákup ostatních služeb 
</t>
    </r>
    <r>
      <rPr>
        <sz val="10"/>
        <rFont val="Arial"/>
        <family val="2"/>
      </rPr>
      <t>(revize, malování spol.prostor, vyúčtování služeb, revize)</t>
    </r>
  </si>
  <si>
    <r>
      <t xml:space="preserve">zpracování dat, udrž. poplatky </t>
    </r>
    <r>
      <rPr>
        <sz val="9"/>
        <rFont val="Arial"/>
        <family val="2"/>
      </rPr>
      <t>(aktualizace, certifikáty)</t>
    </r>
  </si>
  <si>
    <r>
      <t xml:space="preserve">nákup materiálu j. n. </t>
    </r>
    <r>
      <rPr>
        <sz val="10"/>
        <rFont val="Arial"/>
        <family val="2"/>
      </rPr>
      <t>(blahopřání, aranžmá, kytky)</t>
    </r>
  </si>
  <si>
    <r>
      <t xml:space="preserve">věcné dary </t>
    </r>
    <r>
      <rPr>
        <sz val="10"/>
        <rFont val="Arial"/>
        <family val="2"/>
      </rPr>
      <t>(balíčky, ubrousky, děti do I.třídy ZŠ)</t>
    </r>
  </si>
  <si>
    <r>
      <t xml:space="preserve">budovy, haly, stavby </t>
    </r>
    <r>
      <rPr>
        <sz val="10"/>
        <rFont val="Arial"/>
        <family val="2"/>
      </rPr>
      <t xml:space="preserve">(herní prvky)
</t>
    </r>
    <r>
      <rPr>
        <sz val="10"/>
        <color indexed="10"/>
        <rFont val="Arial"/>
        <family val="2"/>
      </rPr>
      <t>2022 obnova herních prvnků na hřišti u Olšovce - dotace</t>
    </r>
  </si>
  <si>
    <r>
      <t>opravy a udržování</t>
    </r>
    <r>
      <rPr>
        <sz val="10"/>
        <rFont val="Arial"/>
        <family val="2"/>
      </rPr>
      <t xml:space="preserve"> (opravy techniky)</t>
    </r>
  </si>
  <si>
    <r>
      <t xml:space="preserve">cestovné </t>
    </r>
    <r>
      <rPr>
        <sz val="10"/>
        <rFont val="Arial"/>
        <family val="2"/>
      </rPr>
      <t>(ZOZ nový pracovník SÚ - ubytování)</t>
    </r>
  </si>
  <si>
    <r>
      <t xml:space="preserve">drobný hmotný dl.majetek </t>
    </r>
    <r>
      <rPr>
        <sz val="10"/>
        <rFont val="Arial"/>
        <family val="2"/>
      </rPr>
      <t>- počítače a drobné vybavení</t>
    </r>
  </si>
  <si>
    <r>
      <t>SK Jedovnice</t>
    </r>
  </si>
  <si>
    <t>služby - Ginis, Codexis, obnova certifikátů</t>
  </si>
  <si>
    <t>elektrická energie</t>
  </si>
  <si>
    <r>
      <t xml:space="preserve">elektrická energie </t>
    </r>
    <r>
      <rPr>
        <sz val="10"/>
        <rFont val="Arial"/>
        <family val="2"/>
      </rPr>
      <t>(kurty)</t>
    </r>
  </si>
  <si>
    <r>
      <t xml:space="preserve">elektrická energie </t>
    </r>
    <r>
      <rPr>
        <sz val="10"/>
        <color indexed="8"/>
        <rFont val="Arial"/>
        <family val="2"/>
      </rPr>
      <t>(Lihovar skauti)</t>
    </r>
  </si>
  <si>
    <r>
      <t xml:space="preserve">elektrická energie </t>
    </r>
    <r>
      <rPr>
        <sz val="10"/>
        <rFont val="Arial"/>
        <family val="2"/>
      </rPr>
      <t>(byt Lihovar)</t>
    </r>
  </si>
  <si>
    <r>
      <t xml:space="preserve">elektrická energie </t>
    </r>
    <r>
      <rPr>
        <sz val="10"/>
        <rFont val="Arial"/>
        <family val="2"/>
      </rPr>
      <t>(nebytové Lihovar, Havl.nám.44 - přefakturace, ale v průběhu roku se platí zálohy)</t>
    </r>
  </si>
  <si>
    <r>
      <t xml:space="preserve">elektrická energie </t>
    </r>
    <r>
      <rPr>
        <sz val="10"/>
        <rFont val="Arial"/>
        <family val="2"/>
      </rPr>
      <t>(smutečn síň + WC márnice)</t>
    </r>
  </si>
  <si>
    <r>
      <t>elektrická energie energie</t>
    </r>
    <r>
      <rPr>
        <sz val="10"/>
        <rFont val="Arial"/>
        <family val="2"/>
      </rPr>
      <t xml:space="preserve"> (sběrný dvůr)</t>
    </r>
  </si>
  <si>
    <r>
      <t>nájemné</t>
    </r>
    <r>
      <rPr>
        <sz val="10"/>
        <rFont val="Arial"/>
        <family val="2"/>
      </rPr>
      <t xml:space="preserve"> (pozemky ATC + rybník)</t>
    </r>
  </si>
  <si>
    <r>
      <t xml:space="preserve">odměny za užití poč.programů </t>
    </r>
    <r>
      <rPr>
        <sz val="10"/>
        <rFont val="Arial"/>
        <family val="2"/>
      </rPr>
      <t>(mobilní rozhlas)</t>
    </r>
  </si>
  <si>
    <r>
      <t>6112 Volby</t>
    </r>
    <r>
      <rPr>
        <sz val="11"/>
        <rFont val="Arial"/>
        <family val="2"/>
      </rPr>
      <t xml:space="preserve"> - 2021 do zastupitelstva obcí</t>
    </r>
  </si>
  <si>
    <r>
      <t>věcné dary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(rozkvetlé Jedovnice 6.000 Kč)</t>
    </r>
  </si>
  <si>
    <r>
      <t xml:space="preserve">stroje přístroje a zařízení </t>
    </r>
    <r>
      <rPr>
        <sz val="10"/>
        <color indexed="10"/>
        <rFont val="Arial"/>
        <family val="2"/>
      </rPr>
      <t>2022 sekačka + křovinořez</t>
    </r>
  </si>
  <si>
    <r>
      <t xml:space="preserve">opravy a udržování 
</t>
    </r>
    <r>
      <rPr>
        <sz val="10"/>
        <color indexed="10"/>
        <rFont val="Arial"/>
        <family val="2"/>
      </rPr>
      <t>2022 náměstí parkovací a odstavné plochy 2 mil.</t>
    </r>
  </si>
  <si>
    <r>
      <t xml:space="preserve">nákup ostatních služeb 
</t>
    </r>
    <r>
      <rPr>
        <sz val="10"/>
        <color indexed="10"/>
        <rFont val="Arial"/>
        <family val="2"/>
      </rPr>
      <t>2022 revize elektro ATC, parkovné rybolov, odpady chatová oblast 350.000 Kč</t>
    </r>
  </si>
  <si>
    <r>
      <t xml:space="preserve">nákup materiálu j.n. </t>
    </r>
    <r>
      <rPr>
        <sz val="10"/>
        <rFont val="Arial"/>
        <family val="2"/>
      </rPr>
      <t>(sazenice apod.)</t>
    </r>
  </si>
  <si>
    <r>
      <t>budovy, haly, stavby</t>
    </r>
    <r>
      <rPr>
        <sz val="11"/>
        <color indexed="49"/>
        <rFont val="Arial"/>
        <family val="2"/>
      </rPr>
      <t xml:space="preserve"> 
</t>
    </r>
    <r>
      <rPr>
        <sz val="10"/>
        <color indexed="10"/>
        <rFont val="Arial"/>
        <family val="2"/>
      </rPr>
      <t>2022 každoroční investice 500.000 Kč - chatky 6 ks
750.000 Kč dokončení rozpracovaných chatek z 2021</t>
    </r>
  </si>
  <si>
    <r>
      <t>výdaje na dopr.územní obslužnost</t>
    </r>
    <r>
      <rPr>
        <sz val="10"/>
        <rFont val="Arial"/>
        <family val="2"/>
      </rPr>
      <t xml:space="preserve"> (IDS 100 Kč osob.)</t>
    </r>
  </si>
  <si>
    <r>
      <t xml:space="preserve">opravy a udržování </t>
    </r>
    <r>
      <rPr>
        <sz val="10"/>
        <rFont val="Arial"/>
        <family val="2"/>
      </rPr>
      <t>(oprava fasády ZŠ)</t>
    </r>
  </si>
  <si>
    <r>
      <t>opravy a udržování</t>
    </r>
    <r>
      <rPr>
        <sz val="10"/>
        <rFont val="Arial"/>
        <family val="2"/>
      </rPr>
      <t xml:space="preserve"> - 2020 oprava ukradené části křiže</t>
    </r>
  </si>
  <si>
    <r>
      <t xml:space="preserve">dary obyvatelstvu - peněžní </t>
    </r>
    <r>
      <rPr>
        <sz val="10"/>
        <rFont val="Arial"/>
        <family val="2"/>
      </rPr>
      <t>(vítání občánků)</t>
    </r>
  </si>
  <si>
    <r>
      <t>nákup ostatních služeb -</t>
    </r>
    <r>
      <rPr>
        <sz val="9"/>
        <color indexed="10"/>
        <rFont val="Arial"/>
        <family val="2"/>
      </rPr>
      <t xml:space="preserve"> 2022 demolice Lihovaru 5 mil.</t>
    </r>
  </si>
  <si>
    <r>
      <t xml:space="preserve">budovy, haly, stavby </t>
    </r>
    <r>
      <rPr>
        <sz val="10"/>
        <rFont val="Arial"/>
        <family val="2"/>
      </rPr>
      <t>(2022 Havl.nám. 44 - 300.000 Kč)</t>
    </r>
  </si>
  <si>
    <r>
      <t xml:space="preserve">nákup ostatních služeb </t>
    </r>
    <r>
      <rPr>
        <sz val="10"/>
        <rFont val="Arial"/>
        <family val="2"/>
      </rPr>
      <t>(od 2020 bez chatové oblasti)</t>
    </r>
  </si>
  <si>
    <r>
      <t xml:space="preserve">nespecifikované rezervy </t>
    </r>
    <r>
      <rPr>
        <sz val="9"/>
        <rFont val="Arial"/>
        <family val="2"/>
      </rPr>
      <t>(mládež SDH)</t>
    </r>
  </si>
  <si>
    <r>
      <t xml:space="preserve">léky a zdravotnický materiál </t>
    </r>
    <r>
      <rPr>
        <sz val="9"/>
        <rFont val="Arial"/>
        <family val="2"/>
      </rPr>
      <t>(lékárnička)</t>
    </r>
  </si>
  <si>
    <r>
      <t>ost.inv.transf.nezisk a podob.org.</t>
    </r>
    <r>
      <rPr>
        <sz val="9"/>
        <rFont val="Arial"/>
        <family val="2"/>
      </rPr>
      <t xml:space="preserve"> 
</t>
    </r>
    <r>
      <rPr>
        <sz val="9"/>
        <color indexed="10"/>
        <rFont val="Arial"/>
        <family val="2"/>
      </rPr>
      <t>(2022 SK - multifunkční hřiště)</t>
    </r>
  </si>
  <si>
    <r>
      <t xml:space="preserve">splátky úvěrů
</t>
    </r>
    <r>
      <rPr>
        <sz val="10"/>
        <rFont val="Arial"/>
        <family val="2"/>
      </rPr>
      <t>(snížení en.náročnosti ZŠ + MŠ)</t>
    </r>
  </si>
  <si>
    <r>
      <t xml:space="preserve">vypořádání min. let </t>
    </r>
    <r>
      <rPr>
        <sz val="9"/>
        <rFont val="Arial"/>
        <family val="2"/>
      </rPr>
      <t>(vratka dotace)</t>
    </r>
  </si>
  <si>
    <r>
      <t>věcné dary</t>
    </r>
    <r>
      <rPr>
        <sz val="9"/>
        <rFont val="Arial"/>
        <family val="2"/>
      </rPr>
      <t xml:space="preserve"> (knihy prvňáčci)</t>
    </r>
  </si>
  <si>
    <r>
      <t>budovy</t>
    </r>
    <r>
      <rPr>
        <sz val="10"/>
        <color indexed="12"/>
        <rFont val="Arial"/>
        <family val="2"/>
      </rPr>
      <t xml:space="preserve"> 
</t>
    </r>
    <r>
      <rPr>
        <sz val="10"/>
        <color indexed="10"/>
        <rFont val="Arial"/>
        <family val="2"/>
      </rPr>
      <t>2022 elektroinstalace 80.000
- projekt vestavba učeben 2 mil. Kč
- projekt hřiště u ZŠ 300.000 Kč
- hřiště u ZŠ 450.000 Kč</t>
    </r>
  </si>
  <si>
    <r>
      <t xml:space="preserve">budovy, haly, stavby
</t>
    </r>
    <r>
      <rPr>
        <sz val="10"/>
        <color indexed="10"/>
        <rFont val="Arial"/>
        <family val="2"/>
      </rPr>
      <t>2022 stezka Jedovnice-Krasová 3,5 mil.
Chodník kruhová křižovatka-Dymák 500.000</t>
    </r>
  </si>
  <si>
    <r>
      <t xml:space="preserve">stroje, přístroje, zařízení </t>
    </r>
    <r>
      <rPr>
        <sz val="10"/>
        <color indexed="10"/>
        <rFont val="Arial"/>
        <family val="2"/>
      </rPr>
      <t>(2022 sekačka SK 131.500)</t>
    </r>
  </si>
  <si>
    <r>
      <t>opravy a udržování</t>
    </r>
    <r>
      <rPr>
        <sz val="11"/>
        <color indexed="57"/>
        <rFont val="Arial"/>
        <family val="2"/>
      </rPr>
      <t xml:space="preserve"> </t>
    </r>
    <r>
      <rPr>
        <sz val="10"/>
        <color indexed="30"/>
        <rFont val="Arial"/>
        <family val="2"/>
      </rPr>
      <t xml:space="preserve">
</t>
    </r>
    <r>
      <rPr>
        <sz val="10"/>
        <color indexed="10"/>
        <rFont val="Arial"/>
        <family val="2"/>
      </rPr>
      <t>2022 - výtluky 500.000
- ul. Tyršova a Záměstí, Havl.nám. 17 mil. 
+ ulička Na Kopci č.p. 333-62 1,5 mil.
- Chaloupky 7 mil.</t>
    </r>
  </si>
  <si>
    <t xml:space="preserve">stroje, přístroje zařízení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</si>
</sst>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10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57"/>
      <name val="Arial"/>
      <family val="2"/>
    </font>
    <font>
      <sz val="10"/>
      <color indexed="30"/>
      <name val="Arial"/>
      <family val="2"/>
    </font>
    <font>
      <sz val="11"/>
      <color indexed="49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i/>
      <sz val="11"/>
      <color indexed="60"/>
      <name val="Arial"/>
      <family val="2"/>
    </font>
    <font>
      <b/>
      <i/>
      <sz val="11"/>
      <color indexed="60"/>
      <name val="Arial"/>
      <family val="2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6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9"/>
      <color indexed="6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b/>
      <sz val="11"/>
      <color theme="5" tint="-0.4999699890613556"/>
      <name val="Arial"/>
      <family val="2"/>
    </font>
    <font>
      <i/>
      <sz val="11"/>
      <color theme="5" tint="-0.4999699890613556"/>
      <name val="Arial"/>
      <family val="2"/>
    </font>
    <font>
      <b/>
      <i/>
      <sz val="11"/>
      <color theme="5" tint="-0.4999699890613556"/>
      <name val="Arial"/>
      <family val="2"/>
    </font>
    <font>
      <b/>
      <i/>
      <sz val="11"/>
      <color theme="5" tint="-0.4999699890613556"/>
      <name val="Times New Roman"/>
      <family val="1"/>
    </font>
    <font>
      <sz val="11"/>
      <color theme="5" tint="-0.4999699890613556"/>
      <name val="Times New Roman"/>
      <family val="1"/>
    </font>
    <font>
      <i/>
      <sz val="11"/>
      <color theme="5" tint="-0.4999699890613556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0"/>
      <color theme="5" tint="-0.4999699890613556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9"/>
      <color theme="5" tint="-0.4999699890613556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" fontId="83" fillId="0" borderId="17" xfId="0" applyNumberFormat="1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3" fontId="84" fillId="0" borderId="19" xfId="0" applyNumberFormat="1" applyFont="1" applyFill="1" applyBorder="1" applyAlignment="1">
      <alignment vertical="center"/>
    </xf>
    <xf numFmtId="3" fontId="84" fillId="0" borderId="19" xfId="0" applyNumberFormat="1" applyFont="1" applyFill="1" applyBorder="1" applyAlignment="1">
      <alignment horizontal="right" vertical="center"/>
    </xf>
    <xf numFmtId="3" fontId="85" fillId="0" borderId="20" xfId="0" applyNumberFormat="1" applyFont="1" applyFill="1" applyBorder="1" applyAlignment="1">
      <alignment horizontal="right" vertical="center"/>
    </xf>
    <xf numFmtId="3" fontId="84" fillId="0" borderId="18" xfId="0" applyNumberFormat="1" applyFont="1" applyFill="1" applyBorder="1" applyAlignment="1">
      <alignment vertical="center"/>
    </xf>
    <xf numFmtId="3" fontId="84" fillId="0" borderId="19" xfId="0" applyNumberFormat="1" applyFont="1" applyFill="1" applyBorder="1" applyAlignment="1">
      <alignment horizontal="right" vertical="top"/>
    </xf>
    <xf numFmtId="3" fontId="85" fillId="0" borderId="19" xfId="0" applyNumberFormat="1" applyFont="1" applyFill="1" applyBorder="1" applyAlignment="1">
      <alignment horizontal="right" vertical="center"/>
    </xf>
    <xf numFmtId="3" fontId="84" fillId="0" borderId="18" xfId="0" applyNumberFormat="1" applyFont="1" applyFill="1" applyBorder="1" applyAlignment="1">
      <alignment horizontal="center" vertical="center"/>
    </xf>
    <xf numFmtId="3" fontId="85" fillId="0" borderId="18" xfId="0" applyNumberFormat="1" applyFont="1" applyFill="1" applyBorder="1" applyAlignment="1">
      <alignment horizontal="right" vertical="center"/>
    </xf>
    <xf numFmtId="3" fontId="84" fillId="0" borderId="21" xfId="0" applyNumberFormat="1" applyFont="1" applyFill="1" applyBorder="1" applyAlignment="1">
      <alignment horizontal="center" vertical="center"/>
    </xf>
    <xf numFmtId="3" fontId="84" fillId="0" borderId="22" xfId="0" applyNumberFormat="1" applyFont="1" applyFill="1" applyBorder="1" applyAlignment="1">
      <alignment horizontal="right" vertical="center"/>
    </xf>
    <xf numFmtId="3" fontId="85" fillId="0" borderId="23" xfId="0" applyNumberFormat="1" applyFont="1" applyFill="1" applyBorder="1" applyAlignment="1">
      <alignment horizontal="right" vertical="center"/>
    </xf>
    <xf numFmtId="3" fontId="86" fillId="0" borderId="19" xfId="0" applyNumberFormat="1" applyFont="1" applyFill="1" applyBorder="1" applyAlignment="1">
      <alignment horizontal="right" vertical="center"/>
    </xf>
    <xf numFmtId="3" fontId="84" fillId="32" borderId="19" xfId="0" applyNumberFormat="1" applyFont="1" applyFill="1" applyBorder="1" applyAlignment="1">
      <alignment horizontal="right" vertical="center"/>
    </xf>
    <xf numFmtId="3" fontId="86" fillId="32" borderId="19" xfId="0" applyNumberFormat="1" applyFont="1" applyFill="1" applyBorder="1" applyAlignment="1">
      <alignment horizontal="right" vertical="center"/>
    </xf>
    <xf numFmtId="3" fontId="84" fillId="0" borderId="18" xfId="0" applyNumberFormat="1" applyFont="1" applyFill="1" applyBorder="1" applyAlignment="1">
      <alignment horizontal="right" vertical="center"/>
    </xf>
    <xf numFmtId="3" fontId="85" fillId="0" borderId="17" xfId="0" applyNumberFormat="1" applyFont="1" applyFill="1" applyBorder="1" applyAlignment="1">
      <alignment horizontal="right" vertical="center"/>
    </xf>
    <xf numFmtId="3" fontId="84" fillId="34" borderId="19" xfId="0" applyNumberFormat="1" applyFont="1" applyFill="1" applyBorder="1" applyAlignment="1">
      <alignment horizontal="right" vertical="center"/>
    </xf>
    <xf numFmtId="3" fontId="84" fillId="0" borderId="19" xfId="47" applyNumberFormat="1" applyFont="1" applyFill="1" applyBorder="1" applyAlignment="1">
      <alignment horizontal="right" vertical="center"/>
      <protection/>
    </xf>
    <xf numFmtId="4" fontId="87" fillId="0" borderId="20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Alignment="1">
      <alignment vertical="center"/>
    </xf>
    <xf numFmtId="3" fontId="87" fillId="0" borderId="0" xfId="0" applyNumberFormat="1" applyFont="1" applyFill="1" applyAlignment="1">
      <alignment vertical="center"/>
    </xf>
    <xf numFmtId="4" fontId="88" fillId="0" borderId="0" xfId="0" applyNumberFormat="1" applyFont="1" applyFill="1" applyAlignment="1">
      <alignment vertical="center"/>
    </xf>
    <xf numFmtId="3" fontId="89" fillId="0" borderId="0" xfId="0" applyNumberFormat="1" applyFont="1" applyFill="1" applyAlignment="1">
      <alignment vertical="center"/>
    </xf>
    <xf numFmtId="3" fontId="90" fillId="0" borderId="0" xfId="0" applyNumberFormat="1" applyFont="1" applyFill="1" applyAlignment="1">
      <alignment vertical="center"/>
    </xf>
    <xf numFmtId="4" fontId="90" fillId="0" borderId="0" xfId="0" applyNumberFormat="1" applyFont="1" applyFill="1" applyBorder="1" applyAlignment="1">
      <alignment vertical="center"/>
    </xf>
    <xf numFmtId="3" fontId="91" fillId="35" borderId="0" xfId="0" applyNumberFormat="1" applyFont="1" applyFill="1" applyAlignment="1">
      <alignment vertical="center"/>
    </xf>
    <xf numFmtId="3" fontId="92" fillId="32" borderId="19" xfId="0" applyNumberFormat="1" applyFont="1" applyFill="1" applyBorder="1" applyAlignment="1">
      <alignment horizontal="right" vertical="center"/>
    </xf>
    <xf numFmtId="3" fontId="93" fillId="32" borderId="19" xfId="0" applyNumberFormat="1" applyFont="1" applyFill="1" applyBorder="1" applyAlignment="1">
      <alignment horizontal="right" vertical="center"/>
    </xf>
    <xf numFmtId="3" fontId="85" fillId="0" borderId="19" xfId="47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4" fontId="86" fillId="0" borderId="18" xfId="0" applyNumberFormat="1" applyFont="1" applyFill="1" applyBorder="1" applyAlignment="1">
      <alignment horizontal="center" vertical="center"/>
    </xf>
    <xf numFmtId="4" fontId="86" fillId="0" borderId="19" xfId="0" applyNumberFormat="1" applyFont="1" applyFill="1" applyBorder="1" applyAlignment="1">
      <alignment vertical="center"/>
    </xf>
    <xf numFmtId="4" fontId="86" fillId="0" borderId="19" xfId="0" applyNumberFormat="1" applyFont="1" applyFill="1" applyBorder="1" applyAlignment="1">
      <alignment horizontal="right" vertical="center"/>
    </xf>
    <xf numFmtId="3" fontId="92" fillId="0" borderId="19" xfId="0" applyNumberFormat="1" applyFont="1" applyFill="1" applyBorder="1" applyAlignment="1">
      <alignment horizontal="right" vertical="center"/>
    </xf>
    <xf numFmtId="4" fontId="86" fillId="0" borderId="18" xfId="0" applyNumberFormat="1" applyFont="1" applyFill="1" applyBorder="1" applyAlignment="1">
      <alignment vertical="center"/>
    </xf>
    <xf numFmtId="4" fontId="86" fillId="0" borderId="19" xfId="0" applyNumberFormat="1" applyFont="1" applyFill="1" applyBorder="1" applyAlignment="1">
      <alignment horizontal="right" vertical="top"/>
    </xf>
    <xf numFmtId="4" fontId="87" fillId="0" borderId="18" xfId="0" applyNumberFormat="1" applyFont="1" applyFill="1" applyBorder="1" applyAlignment="1">
      <alignment horizontal="right" vertical="center"/>
    </xf>
    <xf numFmtId="4" fontId="86" fillId="0" borderId="18" xfId="0" applyNumberFormat="1" applyFont="1" applyFill="1" applyBorder="1" applyAlignment="1">
      <alignment horizontal="right" vertical="center"/>
    </xf>
    <xf numFmtId="4" fontId="87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3" fontId="94" fillId="0" borderId="19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94" fillId="0" borderId="19" xfId="0" applyNumberFormat="1" applyFont="1" applyFill="1" applyBorder="1" applyAlignment="1">
      <alignment horizontal="right" vertical="center"/>
    </xf>
    <xf numFmtId="4" fontId="87" fillId="0" borderId="17" xfId="0" applyNumberFormat="1" applyFont="1" applyFill="1" applyBorder="1" applyAlignment="1">
      <alignment horizontal="right" vertical="center"/>
    </xf>
    <xf numFmtId="3" fontId="83" fillId="0" borderId="17" xfId="0" applyNumberFormat="1" applyFont="1" applyFill="1" applyBorder="1" applyAlignment="1">
      <alignment horizontal="center" vertical="center" wrapText="1"/>
    </xf>
    <xf numFmtId="3" fontId="95" fillId="0" borderId="17" xfId="0" applyNumberFormat="1" applyFont="1" applyFill="1" applyBorder="1" applyAlignment="1">
      <alignment horizontal="center" vertical="center"/>
    </xf>
    <xf numFmtId="0" fontId="92" fillId="0" borderId="18" xfId="0" applyFont="1" applyFill="1" applyBorder="1" applyAlignment="1">
      <alignment horizontal="center" vertical="center"/>
    </xf>
    <xf numFmtId="3" fontId="92" fillId="0" borderId="19" xfId="0" applyNumberFormat="1" applyFont="1" applyFill="1" applyBorder="1" applyAlignment="1">
      <alignment vertical="center"/>
    </xf>
    <xf numFmtId="3" fontId="96" fillId="0" borderId="20" xfId="0" applyNumberFormat="1" applyFont="1" applyFill="1" applyBorder="1" applyAlignment="1">
      <alignment horizontal="right" vertical="center"/>
    </xf>
    <xf numFmtId="3" fontId="92" fillId="0" borderId="18" xfId="0" applyNumberFormat="1" applyFont="1" applyFill="1" applyBorder="1" applyAlignment="1">
      <alignment vertical="center"/>
    </xf>
    <xf numFmtId="3" fontId="96" fillId="0" borderId="17" xfId="0" applyNumberFormat="1" applyFont="1" applyFill="1" applyBorder="1" applyAlignment="1">
      <alignment horizontal="right" vertical="center"/>
    </xf>
    <xf numFmtId="3" fontId="92" fillId="0" borderId="22" xfId="0" applyNumberFormat="1" applyFont="1" applyFill="1" applyBorder="1" applyAlignment="1">
      <alignment horizontal="right" vertical="center"/>
    </xf>
    <xf numFmtId="3" fontId="92" fillId="0" borderId="19" xfId="47" applyNumberFormat="1" applyFont="1" applyFill="1" applyBorder="1" applyAlignment="1">
      <alignment horizontal="right" vertical="center"/>
      <protection/>
    </xf>
    <xf numFmtId="4" fontId="97" fillId="0" borderId="20" xfId="0" applyNumberFormat="1" applyFont="1" applyFill="1" applyBorder="1" applyAlignment="1">
      <alignment horizontal="right" vertical="center"/>
    </xf>
    <xf numFmtId="3" fontId="92" fillId="0" borderId="18" xfId="0" applyNumberFormat="1" applyFont="1" applyFill="1" applyBorder="1" applyAlignment="1">
      <alignment horizontal="right" vertical="center"/>
    </xf>
    <xf numFmtId="3" fontId="92" fillId="34" borderId="19" xfId="0" applyNumberFormat="1" applyFont="1" applyFill="1" applyBorder="1" applyAlignment="1">
      <alignment horizontal="right" vertical="center"/>
    </xf>
    <xf numFmtId="3" fontId="92" fillId="0" borderId="18" xfId="0" applyNumberFormat="1" applyFont="1" applyFill="1" applyBorder="1" applyAlignment="1">
      <alignment horizontal="center" vertical="center"/>
    </xf>
    <xf numFmtId="3" fontId="96" fillId="0" borderId="19" xfId="0" applyNumberFormat="1" applyFont="1" applyFill="1" applyBorder="1" applyAlignment="1">
      <alignment horizontal="right" vertical="center"/>
    </xf>
    <xf numFmtId="3" fontId="96" fillId="0" borderId="18" xfId="0" applyNumberFormat="1" applyFont="1" applyFill="1" applyBorder="1" applyAlignment="1">
      <alignment horizontal="right" vertical="center"/>
    </xf>
    <xf numFmtId="3" fontId="98" fillId="0" borderId="19" xfId="0" applyNumberFormat="1" applyFont="1" applyFill="1" applyBorder="1" applyAlignment="1">
      <alignment horizontal="right" vertical="center"/>
    </xf>
    <xf numFmtId="3" fontId="93" fillId="0" borderId="19" xfId="0" applyNumberFormat="1" applyFont="1" applyFill="1" applyBorder="1" applyAlignment="1">
      <alignment horizontal="right" vertical="center"/>
    </xf>
    <xf numFmtId="3" fontId="92" fillId="0" borderId="21" xfId="0" applyNumberFormat="1" applyFont="1" applyFill="1" applyBorder="1" applyAlignment="1">
      <alignment horizontal="center" vertical="center"/>
    </xf>
    <xf numFmtId="3" fontId="96" fillId="0" borderId="23" xfId="0" applyNumberFormat="1" applyFont="1" applyFill="1" applyBorder="1" applyAlignment="1">
      <alignment horizontal="right" vertical="center"/>
    </xf>
    <xf numFmtId="3" fontId="92" fillId="0" borderId="0" xfId="0" applyNumberFormat="1" applyFont="1" applyFill="1" applyAlignment="1">
      <alignment vertical="center"/>
    </xf>
    <xf numFmtId="3" fontId="97" fillId="0" borderId="0" xfId="0" applyNumberFormat="1" applyFont="1" applyFill="1" applyAlignment="1">
      <alignment vertical="center"/>
    </xf>
    <xf numFmtId="3" fontId="91" fillId="0" borderId="0" xfId="0" applyNumberFormat="1" applyFont="1" applyFill="1" applyAlignment="1">
      <alignment vertical="center"/>
    </xf>
    <xf numFmtId="3" fontId="99" fillId="0" borderId="0" xfId="0" applyNumberFormat="1" applyFont="1" applyFill="1" applyAlignment="1">
      <alignment vertical="center"/>
    </xf>
    <xf numFmtId="4" fontId="99" fillId="0" borderId="0" xfId="0" applyNumberFormat="1" applyFont="1" applyFill="1" applyBorder="1" applyAlignment="1">
      <alignment vertical="center"/>
    </xf>
    <xf numFmtId="4" fontId="86" fillId="32" borderId="19" xfId="0" applyNumberFormat="1" applyFont="1" applyFill="1" applyBorder="1" applyAlignment="1">
      <alignment vertical="center"/>
    </xf>
    <xf numFmtId="3" fontId="92" fillId="0" borderId="19" xfId="0" applyNumberFormat="1" applyFont="1" applyFill="1" applyBorder="1" applyAlignment="1">
      <alignment horizontal="right" vertical="top"/>
    </xf>
    <xf numFmtId="4" fontId="100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" fontId="8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4" fontId="8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4" fontId="87" fillId="0" borderId="0" xfId="0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4" fontId="86" fillId="34" borderId="19" xfId="0" applyNumberFormat="1" applyFont="1" applyFill="1" applyBorder="1" applyAlignment="1">
      <alignment horizontal="right" vertical="center"/>
    </xf>
    <xf numFmtId="0" fontId="92" fillId="0" borderId="0" xfId="0" applyFont="1" applyBorder="1" applyAlignment="1">
      <alignment horizontal="left" wrapText="1"/>
    </xf>
    <xf numFmtId="4" fontId="87" fillId="0" borderId="0" xfId="0" applyNumberFormat="1" applyFont="1" applyFill="1" applyBorder="1" applyAlignment="1">
      <alignment vertical="center"/>
    </xf>
    <xf numFmtId="4" fontId="88" fillId="0" borderId="0" xfId="0" applyNumberFormat="1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 vertical="center"/>
    </xf>
    <xf numFmtId="0" fontId="92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horizontal="left" wrapText="1"/>
    </xf>
    <xf numFmtId="4" fontId="86" fillId="0" borderId="14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3" fontId="102" fillId="0" borderId="0" xfId="0" applyNumberFormat="1" applyFont="1" applyFill="1" applyAlignment="1">
      <alignment vertical="center"/>
    </xf>
    <xf numFmtId="3" fontId="92" fillId="35" borderId="19" xfId="0" applyNumberFormat="1" applyFont="1" applyFill="1" applyBorder="1" applyAlignment="1">
      <alignment horizontal="right" vertical="center"/>
    </xf>
    <xf numFmtId="3" fontId="96" fillId="35" borderId="19" xfId="47" applyNumberFormat="1" applyFont="1" applyFill="1" applyBorder="1" applyAlignment="1">
      <alignment horizontal="right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6"/>
  <sheetViews>
    <sheetView tabSelected="1" view="pageLayout" zoomScaleSheetLayoutView="100" workbookViewId="0" topLeftCell="A1">
      <selection activeCell="C430" sqref="C430"/>
    </sheetView>
  </sheetViews>
  <sheetFormatPr defaultColWidth="9.140625" defaultRowHeight="12.75"/>
  <cols>
    <col min="1" max="1" width="5.7109375" style="13" customWidth="1"/>
    <col min="2" max="2" width="5.7109375" style="25" customWidth="1"/>
    <col min="3" max="3" width="50.7109375" style="38" customWidth="1"/>
    <col min="4" max="4" width="14.7109375" style="68" customWidth="1"/>
    <col min="5" max="6" width="14.7109375" style="66" customWidth="1"/>
    <col min="7" max="7" width="14.7109375" style="69" customWidth="1"/>
  </cols>
  <sheetData>
    <row r="1" spans="1:7" s="1" customFormat="1" ht="24">
      <c r="A1" s="7" t="s">
        <v>51</v>
      </c>
      <c r="B1" s="8" t="s">
        <v>52</v>
      </c>
      <c r="C1" s="28" t="s">
        <v>53</v>
      </c>
      <c r="D1" s="119" t="s">
        <v>180</v>
      </c>
      <c r="E1" s="42" t="s">
        <v>166</v>
      </c>
      <c r="F1" s="93" t="s">
        <v>181</v>
      </c>
      <c r="G1" s="94" t="s">
        <v>182</v>
      </c>
    </row>
    <row r="2" spans="1:7" ht="15">
      <c r="A2" s="9"/>
      <c r="B2" s="10"/>
      <c r="C2" s="11" t="s">
        <v>14</v>
      </c>
      <c r="D2" s="74"/>
      <c r="E2" s="43"/>
      <c r="F2" s="43"/>
      <c r="G2" s="95"/>
    </row>
    <row r="3" spans="1:7" ht="14.25">
      <c r="A3" s="12">
        <v>1031</v>
      </c>
      <c r="B3" s="13">
        <v>5021</v>
      </c>
      <c r="C3" s="38" t="s">
        <v>90</v>
      </c>
      <c r="D3" s="75">
        <v>50985</v>
      </c>
      <c r="E3" s="44">
        <v>100000</v>
      </c>
      <c r="F3" s="44">
        <v>100000</v>
      </c>
      <c r="G3" s="96">
        <v>80000</v>
      </c>
    </row>
    <row r="4" spans="1:7" ht="14.25">
      <c r="A4" s="12">
        <v>1031</v>
      </c>
      <c r="B4" s="13">
        <v>5139</v>
      </c>
      <c r="C4" s="38" t="s">
        <v>246</v>
      </c>
      <c r="D4" s="76">
        <v>17982</v>
      </c>
      <c r="E4" s="45">
        <v>60000</v>
      </c>
      <c r="F4" s="45">
        <v>60000</v>
      </c>
      <c r="G4" s="77">
        <v>50000</v>
      </c>
    </row>
    <row r="5" spans="1:7" ht="14.25">
      <c r="A5" s="12">
        <v>1031</v>
      </c>
      <c r="B5" s="13">
        <v>5156</v>
      </c>
      <c r="C5" s="38" t="s">
        <v>111</v>
      </c>
      <c r="D5" s="76">
        <v>0</v>
      </c>
      <c r="E5" s="45">
        <v>1000</v>
      </c>
      <c r="F5" s="45">
        <v>1000</v>
      </c>
      <c r="G5" s="77">
        <v>0</v>
      </c>
    </row>
    <row r="6" spans="1:7" ht="14.25">
      <c r="A6" s="12">
        <v>1031</v>
      </c>
      <c r="B6" s="13">
        <v>5169</v>
      </c>
      <c r="C6" s="38" t="s">
        <v>0</v>
      </c>
      <c r="D6" s="76">
        <v>83954</v>
      </c>
      <c r="E6" s="45">
        <v>300000</v>
      </c>
      <c r="F6" s="45">
        <v>300000</v>
      </c>
      <c r="G6" s="77">
        <v>200000</v>
      </c>
    </row>
    <row r="7" spans="1:7" ht="15">
      <c r="A7" s="15"/>
      <c r="B7" s="16"/>
      <c r="C7" s="17" t="s">
        <v>1</v>
      </c>
      <c r="D7" s="62">
        <f>SUM(D3:D6)</f>
        <v>152921</v>
      </c>
      <c r="E7" s="46">
        <f>SUM(E3:E6)</f>
        <v>461000</v>
      </c>
      <c r="F7" s="46">
        <f>SUM(F3:F6)</f>
        <v>461000</v>
      </c>
      <c r="G7" s="97">
        <f>SUM(G3:G6)</f>
        <v>330000</v>
      </c>
    </row>
    <row r="8" spans="1:7" ht="15">
      <c r="A8" s="9"/>
      <c r="B8" s="18" t="s">
        <v>39</v>
      </c>
      <c r="C8" s="11" t="s">
        <v>40</v>
      </c>
      <c r="D8" s="78"/>
      <c r="E8" s="47"/>
      <c r="F8" s="47"/>
      <c r="G8" s="98"/>
    </row>
    <row r="9" spans="1:7" ht="14.25">
      <c r="A9" s="12">
        <v>2143</v>
      </c>
      <c r="B9" s="13">
        <v>5011</v>
      </c>
      <c r="C9" s="38" t="s">
        <v>2</v>
      </c>
      <c r="D9" s="76">
        <v>248027</v>
      </c>
      <c r="E9" s="45">
        <v>325000</v>
      </c>
      <c r="F9" s="45">
        <v>325000</v>
      </c>
      <c r="G9" s="77">
        <v>350000</v>
      </c>
    </row>
    <row r="10" spans="1:7" ht="14.25">
      <c r="A10" s="12">
        <v>2143</v>
      </c>
      <c r="B10" s="13">
        <v>5031</v>
      </c>
      <c r="C10" s="38" t="s">
        <v>3</v>
      </c>
      <c r="D10" s="76">
        <v>61510.69</v>
      </c>
      <c r="E10" s="45">
        <f>E9*0.25</f>
        <v>81250</v>
      </c>
      <c r="F10" s="45">
        <f>F9*0.25</f>
        <v>81250</v>
      </c>
      <c r="G10" s="77">
        <f>G9*0.25</f>
        <v>87500</v>
      </c>
    </row>
    <row r="11" spans="1:7" ht="14.25">
      <c r="A11" s="12">
        <v>2143</v>
      </c>
      <c r="B11" s="13">
        <v>5032</v>
      </c>
      <c r="C11" s="38" t="s">
        <v>99</v>
      </c>
      <c r="D11" s="76">
        <v>22320</v>
      </c>
      <c r="E11" s="45">
        <f>E9*0.09</f>
        <v>29250</v>
      </c>
      <c r="F11" s="45">
        <f>F9*0.09</f>
        <v>29250</v>
      </c>
      <c r="G11" s="77">
        <f>G9*0.09</f>
        <v>31500</v>
      </c>
    </row>
    <row r="12" spans="1:7" ht="14.25">
      <c r="A12" s="12">
        <v>2143</v>
      </c>
      <c r="B12" s="13">
        <v>5137</v>
      </c>
      <c r="C12" s="38" t="s">
        <v>108</v>
      </c>
      <c r="D12" s="76">
        <v>0</v>
      </c>
      <c r="E12" s="45">
        <v>25000</v>
      </c>
      <c r="F12" s="45">
        <v>25000</v>
      </c>
      <c r="G12" s="77">
        <v>25000</v>
      </c>
    </row>
    <row r="13" spans="1:7" ht="14.25">
      <c r="A13" s="12">
        <v>2143</v>
      </c>
      <c r="B13" s="13">
        <v>5164</v>
      </c>
      <c r="C13" s="38" t="s">
        <v>239</v>
      </c>
      <c r="D13" s="76">
        <v>75975</v>
      </c>
      <c r="E13" s="45">
        <v>75000</v>
      </c>
      <c r="F13" s="45">
        <v>76000</v>
      </c>
      <c r="G13" s="77">
        <v>79000</v>
      </c>
    </row>
    <row r="14" spans="1:7" ht="39.75">
      <c r="A14" s="12">
        <v>2143</v>
      </c>
      <c r="B14" s="13">
        <v>5169</v>
      </c>
      <c r="C14" s="38" t="s">
        <v>245</v>
      </c>
      <c r="D14" s="76">
        <v>345594.08</v>
      </c>
      <c r="E14" s="45">
        <v>350000</v>
      </c>
      <c r="F14" s="45">
        <v>549000</v>
      </c>
      <c r="G14" s="77">
        <v>550000</v>
      </c>
    </row>
    <row r="15" spans="1:7" ht="14.25">
      <c r="A15" s="12">
        <v>2143</v>
      </c>
      <c r="B15" s="13">
        <v>5171</v>
      </c>
      <c r="C15" s="38" t="s">
        <v>199</v>
      </c>
      <c r="D15" s="76">
        <v>642796</v>
      </c>
      <c r="E15" s="45">
        <v>50000</v>
      </c>
      <c r="F15" s="45">
        <v>656900</v>
      </c>
      <c r="G15" s="77">
        <v>50000</v>
      </c>
    </row>
    <row r="16" spans="1:7" ht="14.25">
      <c r="A16" s="12">
        <v>2143</v>
      </c>
      <c r="B16" s="13">
        <v>5424</v>
      </c>
      <c r="C16" s="38" t="s">
        <v>129</v>
      </c>
      <c r="D16" s="76">
        <v>0</v>
      </c>
      <c r="E16" s="45">
        <v>10000</v>
      </c>
      <c r="F16" s="45">
        <v>10000</v>
      </c>
      <c r="G16" s="77">
        <v>15000</v>
      </c>
    </row>
    <row r="17" spans="1:7" s="41" customFormat="1" ht="39.75">
      <c r="A17" s="39">
        <v>2143</v>
      </c>
      <c r="B17" s="40">
        <v>6121</v>
      </c>
      <c r="C17" s="120" t="s">
        <v>247</v>
      </c>
      <c r="D17" s="79">
        <v>733077</v>
      </c>
      <c r="E17" s="48">
        <v>720000</v>
      </c>
      <c r="F17" s="48">
        <v>733100</v>
      </c>
      <c r="G17" s="118">
        <v>1250000</v>
      </c>
    </row>
    <row r="18" spans="1:7" ht="14.25">
      <c r="A18" s="12">
        <v>2143</v>
      </c>
      <c r="B18" s="13">
        <v>6130</v>
      </c>
      <c r="C18" s="38" t="s">
        <v>200</v>
      </c>
      <c r="D18" s="76">
        <v>0</v>
      </c>
      <c r="E18" s="45">
        <v>0</v>
      </c>
      <c r="F18" s="45">
        <v>13000</v>
      </c>
      <c r="G18" s="77">
        <v>0</v>
      </c>
    </row>
    <row r="19" spans="1:7" ht="15">
      <c r="A19" s="15"/>
      <c r="B19" s="16"/>
      <c r="C19" s="17" t="s">
        <v>1</v>
      </c>
      <c r="D19" s="62">
        <f>SUM(D9:D18)</f>
        <v>2129299.77</v>
      </c>
      <c r="E19" s="46">
        <f>SUM(E9:E18)</f>
        <v>1665500</v>
      </c>
      <c r="F19" s="46">
        <f>SUM(F9:F18)</f>
        <v>2498500</v>
      </c>
      <c r="G19" s="97">
        <f>SUM(G9:G18)</f>
        <v>2438000</v>
      </c>
    </row>
    <row r="20" spans="1:7" ht="15">
      <c r="A20" s="9"/>
      <c r="B20" s="18" t="s">
        <v>39</v>
      </c>
      <c r="C20" s="11" t="s">
        <v>41</v>
      </c>
      <c r="D20" s="78"/>
      <c r="E20" s="47"/>
      <c r="F20" s="47"/>
      <c r="G20" s="98"/>
    </row>
    <row r="21" spans="1:7" ht="14.25">
      <c r="A21" s="12">
        <v>2212</v>
      </c>
      <c r="B21" s="13">
        <v>5137</v>
      </c>
      <c r="C21" s="38" t="s">
        <v>106</v>
      </c>
      <c r="D21" s="76">
        <v>5687</v>
      </c>
      <c r="E21" s="45">
        <v>0</v>
      </c>
      <c r="F21" s="45">
        <v>5700</v>
      </c>
      <c r="G21" s="77">
        <v>0</v>
      </c>
    </row>
    <row r="22" spans="1:7" ht="14.25">
      <c r="A22" s="12">
        <v>2212</v>
      </c>
      <c r="B22" s="13">
        <v>5139</v>
      </c>
      <c r="C22" s="38" t="s">
        <v>195</v>
      </c>
      <c r="D22" s="76">
        <v>75252.1</v>
      </c>
      <c r="E22" s="45">
        <v>70000</v>
      </c>
      <c r="F22" s="45">
        <v>111300</v>
      </c>
      <c r="G22" s="77">
        <v>100000</v>
      </c>
    </row>
    <row r="23" spans="1:7" ht="14.25">
      <c r="A23" s="12">
        <v>2212</v>
      </c>
      <c r="B23" s="13">
        <v>5151</v>
      </c>
      <c r="C23" s="38" t="s">
        <v>159</v>
      </c>
      <c r="D23" s="76">
        <v>0</v>
      </c>
      <c r="E23" s="45">
        <v>1000</v>
      </c>
      <c r="F23" s="45">
        <v>1000</v>
      </c>
      <c r="G23" s="77">
        <v>1000</v>
      </c>
    </row>
    <row r="24" spans="1:7" ht="14.25">
      <c r="A24" s="12">
        <v>2212</v>
      </c>
      <c r="B24" s="13">
        <v>5156</v>
      </c>
      <c r="C24" s="38" t="s">
        <v>111</v>
      </c>
      <c r="D24" s="76">
        <v>42635.61</v>
      </c>
      <c r="E24" s="45">
        <v>40000</v>
      </c>
      <c r="F24" s="45">
        <v>43000</v>
      </c>
      <c r="G24" s="77">
        <v>60000</v>
      </c>
    </row>
    <row r="25" spans="1:7" ht="27">
      <c r="A25" s="12">
        <v>2212</v>
      </c>
      <c r="B25" s="13">
        <v>5169</v>
      </c>
      <c r="C25" s="38" t="s">
        <v>202</v>
      </c>
      <c r="D25" s="76">
        <v>115818.7</v>
      </c>
      <c r="E25" s="45">
        <v>250000</v>
      </c>
      <c r="F25" s="45">
        <v>250000</v>
      </c>
      <c r="G25" s="77">
        <v>250000</v>
      </c>
    </row>
    <row r="26" spans="1:7" ht="65.25">
      <c r="A26" s="12">
        <v>2212</v>
      </c>
      <c r="B26" s="13">
        <v>5171</v>
      </c>
      <c r="C26" s="121" t="s">
        <v>264</v>
      </c>
      <c r="D26" s="76">
        <v>67760</v>
      </c>
      <c r="E26" s="45">
        <v>5500000</v>
      </c>
      <c r="F26" s="45">
        <v>19000000</v>
      </c>
      <c r="G26" s="77">
        <v>26000000</v>
      </c>
    </row>
    <row r="27" spans="1:7" ht="14.25">
      <c r="A27" s="12">
        <v>2212</v>
      </c>
      <c r="B27" s="13">
        <v>6121</v>
      </c>
      <c r="C27" s="38" t="s">
        <v>201</v>
      </c>
      <c r="D27" s="76">
        <v>0</v>
      </c>
      <c r="E27" s="45">
        <v>0</v>
      </c>
      <c r="F27" s="45">
        <v>64600</v>
      </c>
      <c r="G27" s="77">
        <v>0</v>
      </c>
    </row>
    <row r="28" spans="1:7" ht="15">
      <c r="A28" s="15"/>
      <c r="B28" s="16"/>
      <c r="C28" s="17" t="s">
        <v>1</v>
      </c>
      <c r="D28" s="62">
        <f>SUM(D21:D27)</f>
        <v>307153.41000000003</v>
      </c>
      <c r="E28" s="46">
        <f>SUM(E21:E27)</f>
        <v>5861000</v>
      </c>
      <c r="F28" s="46">
        <f>SUM(F21:F27)</f>
        <v>19475600</v>
      </c>
      <c r="G28" s="97">
        <f>SUM(G21:G27)</f>
        <v>26411000</v>
      </c>
    </row>
    <row r="29" spans="1:7" ht="15">
      <c r="A29" s="9"/>
      <c r="B29" s="18"/>
      <c r="C29" s="11" t="s">
        <v>196</v>
      </c>
      <c r="D29" s="78"/>
      <c r="E29" s="47"/>
      <c r="F29" s="47"/>
      <c r="G29" s="98"/>
    </row>
    <row r="30" spans="1:7" ht="14.25">
      <c r="A30" s="12">
        <v>2219</v>
      </c>
      <c r="B30" s="13">
        <v>5139</v>
      </c>
      <c r="C30" s="38" t="s">
        <v>140</v>
      </c>
      <c r="D30" s="76">
        <v>977</v>
      </c>
      <c r="E30" s="45">
        <v>70000</v>
      </c>
      <c r="F30" s="45">
        <v>69000</v>
      </c>
      <c r="G30" s="77">
        <v>70000</v>
      </c>
    </row>
    <row r="31" spans="1:7" ht="27">
      <c r="A31" s="12">
        <v>2219</v>
      </c>
      <c r="B31" s="13">
        <v>5169</v>
      </c>
      <c r="C31" s="38" t="s">
        <v>203</v>
      </c>
      <c r="D31" s="76">
        <v>93380</v>
      </c>
      <c r="E31" s="45">
        <v>30000</v>
      </c>
      <c r="F31" s="45">
        <v>130000</v>
      </c>
      <c r="G31" s="77">
        <v>100000</v>
      </c>
    </row>
    <row r="32" spans="1:7" ht="27">
      <c r="A32" s="12">
        <v>2219</v>
      </c>
      <c r="B32" s="13">
        <v>5171</v>
      </c>
      <c r="C32" s="38" t="s">
        <v>244</v>
      </c>
      <c r="D32" s="76">
        <v>0</v>
      </c>
      <c r="E32" s="45">
        <v>100000</v>
      </c>
      <c r="F32" s="45">
        <v>600000</v>
      </c>
      <c r="G32" s="77">
        <f>100000+2000000</f>
        <v>2100000</v>
      </c>
    </row>
    <row r="33" spans="1:7" ht="14.25">
      <c r="A33" s="12">
        <v>2219</v>
      </c>
      <c r="B33" s="13">
        <v>5192</v>
      </c>
      <c r="C33" s="38" t="s">
        <v>88</v>
      </c>
      <c r="D33" s="76">
        <v>1000</v>
      </c>
      <c r="E33" s="45">
        <v>0</v>
      </c>
      <c r="F33" s="45">
        <v>1000</v>
      </c>
      <c r="G33" s="77">
        <v>0</v>
      </c>
    </row>
    <row r="34" spans="1:7" ht="39.75">
      <c r="A34" s="12">
        <v>2219</v>
      </c>
      <c r="B34" s="13">
        <v>6121</v>
      </c>
      <c r="C34" s="38" t="s">
        <v>262</v>
      </c>
      <c r="D34" s="76">
        <v>43560</v>
      </c>
      <c r="E34" s="45">
        <v>4500000</v>
      </c>
      <c r="F34" s="45">
        <v>9945000</v>
      </c>
      <c r="G34" s="77">
        <v>4000000</v>
      </c>
    </row>
    <row r="35" spans="1:7" ht="15">
      <c r="A35" s="15"/>
      <c r="B35" s="16"/>
      <c r="C35" s="17" t="s">
        <v>1</v>
      </c>
      <c r="D35" s="62">
        <f>SUM(D30:D34)</f>
        <v>138917</v>
      </c>
      <c r="E35" s="46">
        <f>SUM(E30:E34)</f>
        <v>4700000</v>
      </c>
      <c r="F35" s="46">
        <f>SUM(F30:F34)</f>
        <v>10745000</v>
      </c>
      <c r="G35" s="97">
        <f>SUM(G30:G34)</f>
        <v>6270000</v>
      </c>
    </row>
    <row r="36" spans="1:7" ht="15">
      <c r="A36" s="12"/>
      <c r="B36" s="19" t="s">
        <v>42</v>
      </c>
      <c r="C36" s="122" t="s">
        <v>150</v>
      </c>
      <c r="D36" s="123"/>
      <c r="E36" s="44"/>
      <c r="F36" s="44"/>
      <c r="G36" s="96"/>
    </row>
    <row r="37" spans="1:7" ht="14.25">
      <c r="A37" s="12">
        <v>2292</v>
      </c>
      <c r="B37" s="73">
        <v>5323</v>
      </c>
      <c r="C37" s="124" t="s">
        <v>248</v>
      </c>
      <c r="D37" s="125">
        <v>140500</v>
      </c>
      <c r="E37" s="45">
        <v>140500</v>
      </c>
      <c r="F37" s="45">
        <v>140500</v>
      </c>
      <c r="G37" s="77">
        <v>282400</v>
      </c>
    </row>
    <row r="38" spans="1:7" ht="15">
      <c r="A38" s="12"/>
      <c r="B38" s="13"/>
      <c r="C38" s="126" t="s">
        <v>1</v>
      </c>
      <c r="D38" s="127">
        <f>SUM(D37)</f>
        <v>140500</v>
      </c>
      <c r="E38" s="49">
        <f>SUM(E37)</f>
        <v>140500</v>
      </c>
      <c r="F38" s="49">
        <f>SUM(F37)</f>
        <v>140500</v>
      </c>
      <c r="G38" s="106">
        <f>SUM(G37)</f>
        <v>282400</v>
      </c>
    </row>
    <row r="39" spans="1:7" ht="15">
      <c r="A39" s="9"/>
      <c r="B39" s="18"/>
      <c r="C39" s="11" t="s">
        <v>15</v>
      </c>
      <c r="D39" s="78"/>
      <c r="E39" s="47"/>
      <c r="F39" s="47"/>
      <c r="G39" s="98"/>
    </row>
    <row r="40" spans="1:7" ht="14.25">
      <c r="A40" s="12">
        <v>2310</v>
      </c>
      <c r="B40" s="13">
        <v>5171</v>
      </c>
      <c r="C40" s="38" t="s">
        <v>5</v>
      </c>
      <c r="D40" s="76">
        <v>0</v>
      </c>
      <c r="E40" s="45">
        <v>0</v>
      </c>
      <c r="F40" s="45">
        <v>8800</v>
      </c>
      <c r="G40" s="77">
        <v>0</v>
      </c>
    </row>
    <row r="41" spans="1:7" ht="14.25">
      <c r="A41" s="12">
        <v>2310</v>
      </c>
      <c r="B41" s="13">
        <v>6121</v>
      </c>
      <c r="C41" s="38" t="s">
        <v>183</v>
      </c>
      <c r="D41" s="76">
        <v>0</v>
      </c>
      <c r="E41" s="45">
        <v>0</v>
      </c>
      <c r="F41" s="45">
        <v>33900</v>
      </c>
      <c r="G41" s="77">
        <v>0</v>
      </c>
    </row>
    <row r="42" spans="1:7" ht="14.25">
      <c r="A42" s="12">
        <v>2310</v>
      </c>
      <c r="B42" s="13">
        <v>5329</v>
      </c>
      <c r="C42" s="38" t="s">
        <v>148</v>
      </c>
      <c r="D42" s="76">
        <v>391180</v>
      </c>
      <c r="E42" s="45">
        <v>400000</v>
      </c>
      <c r="F42" s="45">
        <v>391200</v>
      </c>
      <c r="G42" s="77">
        <v>400000</v>
      </c>
    </row>
    <row r="43" spans="1:7" ht="15">
      <c r="A43" s="15"/>
      <c r="B43" s="16"/>
      <c r="C43" s="17" t="s">
        <v>1</v>
      </c>
      <c r="D43" s="62">
        <f>SUM(D40:D42)</f>
        <v>391180</v>
      </c>
      <c r="E43" s="46">
        <f>SUM(E40:E42)</f>
        <v>400000</v>
      </c>
      <c r="F43" s="46">
        <f>SUM(F40:F42)</f>
        <v>433900</v>
      </c>
      <c r="G43" s="97">
        <f>SUM(G40:G42)</f>
        <v>400000</v>
      </c>
    </row>
    <row r="44" spans="1:7" ht="15">
      <c r="A44" s="9"/>
      <c r="B44" s="18" t="s">
        <v>39</v>
      </c>
      <c r="C44" s="11" t="s">
        <v>43</v>
      </c>
      <c r="D44" s="78"/>
      <c r="E44" s="47"/>
      <c r="F44" s="47"/>
      <c r="G44" s="98"/>
    </row>
    <row r="45" spans="1:7" ht="14.25">
      <c r="A45" s="12">
        <v>2321</v>
      </c>
      <c r="B45" s="13">
        <v>5139</v>
      </c>
      <c r="C45" s="38" t="s">
        <v>56</v>
      </c>
      <c r="D45" s="76">
        <v>0</v>
      </c>
      <c r="E45" s="45">
        <v>5000</v>
      </c>
      <c r="F45" s="45">
        <v>5000</v>
      </c>
      <c r="G45" s="77">
        <v>5000</v>
      </c>
    </row>
    <row r="46" spans="1:7" ht="14.25">
      <c r="A46" s="12">
        <v>2321</v>
      </c>
      <c r="B46" s="13">
        <v>5169</v>
      </c>
      <c r="C46" s="38" t="s">
        <v>165</v>
      </c>
      <c r="D46" s="76">
        <v>0</v>
      </c>
      <c r="E46" s="45">
        <v>25000</v>
      </c>
      <c r="F46" s="45">
        <v>25000</v>
      </c>
      <c r="G46" s="77">
        <v>25000</v>
      </c>
    </row>
    <row r="47" spans="1:7" ht="15">
      <c r="A47" s="15"/>
      <c r="B47" s="16"/>
      <c r="C47" s="17" t="s">
        <v>1</v>
      </c>
      <c r="D47" s="62">
        <f>SUM(D45:D46)</f>
        <v>0</v>
      </c>
      <c r="E47" s="46">
        <f>SUM(E45:E46)</f>
        <v>30000</v>
      </c>
      <c r="F47" s="46">
        <f>SUM(F45:F46)</f>
        <v>30000</v>
      </c>
      <c r="G47" s="97">
        <f>SUM(G45:G46)</f>
        <v>30000</v>
      </c>
    </row>
    <row r="48" spans="1:7" ht="15">
      <c r="A48" s="9"/>
      <c r="B48" s="18"/>
      <c r="C48" s="11" t="s">
        <v>16</v>
      </c>
      <c r="D48" s="78"/>
      <c r="E48" s="47"/>
      <c r="F48" s="47"/>
      <c r="G48" s="98"/>
    </row>
    <row r="49" spans="1:7" ht="14.25">
      <c r="A49" s="12">
        <v>2333</v>
      </c>
      <c r="B49" s="13">
        <v>5169</v>
      </c>
      <c r="C49" s="38" t="s">
        <v>135</v>
      </c>
      <c r="D49" s="76">
        <v>0</v>
      </c>
      <c r="E49" s="45">
        <v>10000</v>
      </c>
      <c r="F49" s="45">
        <v>10000</v>
      </c>
      <c r="G49" s="77">
        <v>10000</v>
      </c>
    </row>
    <row r="50" spans="1:7" ht="14.25">
      <c r="A50" s="12">
        <v>2333</v>
      </c>
      <c r="B50" s="13">
        <v>5171</v>
      </c>
      <c r="C50" s="38" t="s">
        <v>204</v>
      </c>
      <c r="D50" s="76">
        <v>0</v>
      </c>
      <c r="E50" s="45">
        <v>100000</v>
      </c>
      <c r="F50" s="45">
        <v>100000</v>
      </c>
      <c r="G50" s="77">
        <v>100000</v>
      </c>
    </row>
    <row r="51" spans="1:7" ht="15">
      <c r="A51" s="15"/>
      <c r="B51" s="16"/>
      <c r="C51" s="17" t="s">
        <v>1</v>
      </c>
      <c r="D51" s="62">
        <f>SUM(D49:D50)</f>
        <v>0</v>
      </c>
      <c r="E51" s="46">
        <f>SUM(E49:E50)</f>
        <v>110000</v>
      </c>
      <c r="F51" s="46">
        <f>SUM(F49:F50)</f>
        <v>110000</v>
      </c>
      <c r="G51" s="97">
        <f>SUM(G49:G50)</f>
        <v>110000</v>
      </c>
    </row>
    <row r="52" spans="1:7" ht="15">
      <c r="A52" s="9"/>
      <c r="B52" s="18"/>
      <c r="C52" s="11" t="s">
        <v>11</v>
      </c>
      <c r="D52" s="78"/>
      <c r="E52" s="47"/>
      <c r="F52" s="47"/>
      <c r="G52" s="98"/>
    </row>
    <row r="53" spans="1:7" ht="14.25">
      <c r="A53" s="12">
        <v>3111</v>
      </c>
      <c r="B53" s="13">
        <v>5141</v>
      </c>
      <c r="C53" s="38" t="s">
        <v>160</v>
      </c>
      <c r="D53" s="76">
        <v>132042.31</v>
      </c>
      <c r="E53" s="45">
        <v>200000</v>
      </c>
      <c r="F53" s="45">
        <v>200000</v>
      </c>
      <c r="G53" s="77">
        <v>170000</v>
      </c>
    </row>
    <row r="54" spans="1:7" ht="27">
      <c r="A54" s="12">
        <v>3111</v>
      </c>
      <c r="B54" s="13">
        <v>5169</v>
      </c>
      <c r="C54" s="38" t="s">
        <v>168</v>
      </c>
      <c r="D54" s="76">
        <v>15193</v>
      </c>
      <c r="E54" s="45">
        <v>50000</v>
      </c>
      <c r="F54" s="45">
        <v>49000</v>
      </c>
      <c r="G54" s="77">
        <v>50000</v>
      </c>
    </row>
    <row r="55" spans="1:7" ht="14.25">
      <c r="A55" s="12">
        <v>3111</v>
      </c>
      <c r="B55" s="13">
        <v>5171</v>
      </c>
      <c r="C55" s="38" t="s">
        <v>5</v>
      </c>
      <c r="D55" s="76">
        <v>726</v>
      </c>
      <c r="E55" s="45">
        <v>0</v>
      </c>
      <c r="F55" s="45">
        <v>1000</v>
      </c>
      <c r="G55" s="77">
        <v>0</v>
      </c>
    </row>
    <row r="56" spans="1:7" ht="14.25">
      <c r="A56" s="12">
        <v>3111</v>
      </c>
      <c r="B56" s="13">
        <v>5331</v>
      </c>
      <c r="C56" s="38" t="s">
        <v>125</v>
      </c>
      <c r="D56" s="76">
        <v>1050000</v>
      </c>
      <c r="E56" s="45">
        <v>1400000</v>
      </c>
      <c r="F56" s="45">
        <v>1400000</v>
      </c>
      <c r="G56" s="77">
        <v>1567000</v>
      </c>
    </row>
    <row r="57" spans="1:7" ht="15">
      <c r="A57" s="15"/>
      <c r="B57" s="20"/>
      <c r="C57" s="17" t="s">
        <v>1</v>
      </c>
      <c r="D57" s="62">
        <f>SUM(D53:D56)</f>
        <v>1197961.31</v>
      </c>
      <c r="E57" s="46">
        <f>SUM(E53:E56)</f>
        <v>1650000</v>
      </c>
      <c r="F57" s="46">
        <f>SUM(F53:F56)</f>
        <v>1650000</v>
      </c>
      <c r="G57" s="97">
        <f>SUM(G53:G56)</f>
        <v>1787000</v>
      </c>
    </row>
    <row r="58" spans="1:7" ht="15">
      <c r="A58" s="9"/>
      <c r="B58" s="18"/>
      <c r="C58" s="21" t="s">
        <v>36</v>
      </c>
      <c r="D58" s="74"/>
      <c r="E58" s="50"/>
      <c r="F58" s="50"/>
      <c r="G58" s="105"/>
    </row>
    <row r="59" spans="1:7" ht="14.25">
      <c r="A59" s="12">
        <v>3113</v>
      </c>
      <c r="B59" s="13">
        <v>5141</v>
      </c>
      <c r="C59" s="38" t="s">
        <v>109</v>
      </c>
      <c r="D59" s="76">
        <v>18193.02</v>
      </c>
      <c r="E59" s="45">
        <v>65000</v>
      </c>
      <c r="F59" s="45">
        <v>65000</v>
      </c>
      <c r="G59" s="77">
        <v>40000</v>
      </c>
    </row>
    <row r="60" spans="1:7" ht="14.25">
      <c r="A60" s="12">
        <v>3113</v>
      </c>
      <c r="B60" s="13">
        <v>5169</v>
      </c>
      <c r="C60" s="38" t="s">
        <v>197</v>
      </c>
      <c r="D60" s="76">
        <v>344.85</v>
      </c>
      <c r="E60" s="45">
        <v>20000</v>
      </c>
      <c r="F60" s="45">
        <v>20000</v>
      </c>
      <c r="G60" s="77">
        <v>50000</v>
      </c>
    </row>
    <row r="61" spans="1:7" ht="14.25">
      <c r="A61" s="12">
        <v>3113</v>
      </c>
      <c r="B61" s="13">
        <v>5171</v>
      </c>
      <c r="C61" s="38" t="s">
        <v>249</v>
      </c>
      <c r="D61" s="76">
        <v>0</v>
      </c>
      <c r="E61" s="45">
        <v>0</v>
      </c>
      <c r="F61" s="45">
        <v>50000</v>
      </c>
      <c r="G61" s="77">
        <v>0</v>
      </c>
    </row>
    <row r="62" spans="1:7" ht="14.25">
      <c r="A62" s="12">
        <v>3113</v>
      </c>
      <c r="B62" s="13">
        <v>5331</v>
      </c>
      <c r="C62" s="38" t="s">
        <v>125</v>
      </c>
      <c r="D62" s="76">
        <v>1875000</v>
      </c>
      <c r="E62" s="45">
        <v>2500000</v>
      </c>
      <c r="F62" s="45">
        <v>2500000</v>
      </c>
      <c r="G62" s="77">
        <v>2650000</v>
      </c>
    </row>
    <row r="63" spans="1:7" ht="14.25">
      <c r="A63" s="12">
        <v>3113</v>
      </c>
      <c r="B63" s="13">
        <v>5336</v>
      </c>
      <c r="C63" s="38" t="s">
        <v>81</v>
      </c>
      <c r="D63" s="76">
        <v>151178.65</v>
      </c>
      <c r="E63" s="45">
        <v>0</v>
      </c>
      <c r="F63" s="45">
        <v>151300</v>
      </c>
      <c r="G63" s="77">
        <v>0</v>
      </c>
    </row>
    <row r="64" spans="1:7" ht="65.25">
      <c r="A64" s="12">
        <v>3113</v>
      </c>
      <c r="B64" s="13">
        <v>6121</v>
      </c>
      <c r="C64" s="38" t="s">
        <v>261</v>
      </c>
      <c r="D64" s="76">
        <v>445785.78</v>
      </c>
      <c r="E64" s="45">
        <v>550000</v>
      </c>
      <c r="F64" s="45">
        <v>850000</v>
      </c>
      <c r="G64" s="77">
        <v>2830000</v>
      </c>
    </row>
    <row r="65" spans="1:7" ht="15">
      <c r="A65" s="15"/>
      <c r="B65" s="16"/>
      <c r="C65" s="17" t="s">
        <v>1</v>
      </c>
      <c r="D65" s="62">
        <f>SUM(D59:D64)</f>
        <v>2490502.3</v>
      </c>
      <c r="E65" s="46">
        <f>SUM(E59:E64)</f>
        <v>3135000</v>
      </c>
      <c r="F65" s="46">
        <f>SUM(F59:F64)</f>
        <v>3636300</v>
      </c>
      <c r="G65" s="97">
        <f>SUM(G59:G64)</f>
        <v>5570000</v>
      </c>
    </row>
    <row r="66" spans="1:7" ht="15">
      <c r="A66" s="9"/>
      <c r="B66" s="18"/>
      <c r="C66" s="21" t="s">
        <v>44</v>
      </c>
      <c r="D66" s="80"/>
      <c r="E66" s="51"/>
      <c r="F66" s="51"/>
      <c r="G66" s="107"/>
    </row>
    <row r="67" spans="1:7" ht="14.25">
      <c r="A67" s="12">
        <v>3122</v>
      </c>
      <c r="B67" s="13">
        <v>5339</v>
      </c>
      <c r="C67" s="38" t="s">
        <v>126</v>
      </c>
      <c r="D67" s="76">
        <v>10000</v>
      </c>
      <c r="E67" s="45">
        <v>10000</v>
      </c>
      <c r="F67" s="45">
        <v>10000</v>
      </c>
      <c r="G67" s="77">
        <v>20000</v>
      </c>
    </row>
    <row r="68" spans="1:7" ht="15">
      <c r="A68" s="15"/>
      <c r="B68" s="16"/>
      <c r="C68" s="17" t="s">
        <v>1</v>
      </c>
      <c r="D68" s="62">
        <f>SUM(D67)</f>
        <v>10000</v>
      </c>
      <c r="E68" s="46">
        <f>SUM(E67)</f>
        <v>10000</v>
      </c>
      <c r="F68" s="46">
        <f>SUM(F67)</f>
        <v>10000</v>
      </c>
      <c r="G68" s="97">
        <f>SUM(G67)</f>
        <v>20000</v>
      </c>
    </row>
    <row r="69" spans="1:7" ht="15">
      <c r="A69" s="9"/>
      <c r="B69" s="10"/>
      <c r="C69" s="21" t="s">
        <v>45</v>
      </c>
      <c r="D69" s="80"/>
      <c r="E69" s="51"/>
      <c r="F69" s="51"/>
      <c r="G69" s="107"/>
    </row>
    <row r="70" spans="1:7" ht="14.25">
      <c r="A70" s="12">
        <v>3231</v>
      </c>
      <c r="B70" s="13">
        <v>5339</v>
      </c>
      <c r="C70" s="38" t="s">
        <v>126</v>
      </c>
      <c r="D70" s="76">
        <v>20000</v>
      </c>
      <c r="E70" s="45">
        <v>20000</v>
      </c>
      <c r="F70" s="45">
        <v>20000</v>
      </c>
      <c r="G70" s="77">
        <v>40000</v>
      </c>
    </row>
    <row r="71" spans="1:7" ht="15">
      <c r="A71" s="15"/>
      <c r="B71" s="16"/>
      <c r="C71" s="17" t="s">
        <v>1</v>
      </c>
      <c r="D71" s="62">
        <f>SUM(D70)</f>
        <v>20000</v>
      </c>
      <c r="E71" s="46">
        <f>SUM(E70)</f>
        <v>20000</v>
      </c>
      <c r="F71" s="46">
        <f>SUM(F70)</f>
        <v>20000</v>
      </c>
      <c r="G71" s="97">
        <f>SUM(G70)</f>
        <v>40000</v>
      </c>
    </row>
    <row r="72" spans="1:7" ht="15">
      <c r="A72" s="9"/>
      <c r="B72" s="22"/>
      <c r="C72" s="21" t="s">
        <v>46</v>
      </c>
      <c r="D72" s="74"/>
      <c r="E72" s="50"/>
      <c r="F72" s="50"/>
      <c r="G72" s="105"/>
    </row>
    <row r="73" spans="1:7" ht="14.25">
      <c r="A73" s="12">
        <v>3313</v>
      </c>
      <c r="B73" s="13">
        <v>5041</v>
      </c>
      <c r="C73" s="38" t="s">
        <v>83</v>
      </c>
      <c r="D73" s="76">
        <v>395.67</v>
      </c>
      <c r="E73" s="45">
        <v>0</v>
      </c>
      <c r="F73" s="45">
        <v>500</v>
      </c>
      <c r="G73" s="77">
        <v>0</v>
      </c>
    </row>
    <row r="74" spans="1:7" ht="14.25">
      <c r="A74" s="12">
        <v>3313</v>
      </c>
      <c r="B74" s="13">
        <v>5137</v>
      </c>
      <c r="C74" s="38" t="s">
        <v>141</v>
      </c>
      <c r="D74" s="76">
        <v>97</v>
      </c>
      <c r="E74" s="45">
        <v>0</v>
      </c>
      <c r="F74" s="45">
        <v>0</v>
      </c>
      <c r="G74" s="77">
        <v>0</v>
      </c>
    </row>
    <row r="75" spans="1:7" ht="14.25">
      <c r="A75" s="12">
        <v>3313</v>
      </c>
      <c r="B75" s="13">
        <v>5139</v>
      </c>
      <c r="C75" s="38" t="s">
        <v>56</v>
      </c>
      <c r="D75" s="76">
        <v>0</v>
      </c>
      <c r="E75" s="45">
        <v>5000</v>
      </c>
      <c r="F75" s="45">
        <v>5000</v>
      </c>
      <c r="G75" s="77">
        <v>5000</v>
      </c>
    </row>
    <row r="76" spans="1:7" ht="14.25">
      <c r="A76" s="12">
        <v>3313</v>
      </c>
      <c r="B76" s="13">
        <v>5153</v>
      </c>
      <c r="C76" s="38" t="s">
        <v>6</v>
      </c>
      <c r="D76" s="76">
        <v>138537.81</v>
      </c>
      <c r="E76" s="45">
        <v>110000</v>
      </c>
      <c r="F76" s="45">
        <v>178000</v>
      </c>
      <c r="G76" s="77">
        <v>300000</v>
      </c>
    </row>
    <row r="77" spans="1:7" ht="14.25">
      <c r="A77" s="12">
        <v>3313</v>
      </c>
      <c r="B77" s="13">
        <v>5164</v>
      </c>
      <c r="C77" s="38" t="s">
        <v>115</v>
      </c>
      <c r="D77" s="76">
        <v>0</v>
      </c>
      <c r="E77" s="45">
        <v>0</v>
      </c>
      <c r="F77" s="45">
        <v>0</v>
      </c>
      <c r="G77" s="77">
        <v>0</v>
      </c>
    </row>
    <row r="78" spans="1:7" ht="14.25">
      <c r="A78" s="12">
        <v>3313</v>
      </c>
      <c r="B78" s="13">
        <v>5169</v>
      </c>
      <c r="C78" s="38" t="s">
        <v>54</v>
      </c>
      <c r="D78" s="76">
        <v>5445</v>
      </c>
      <c r="E78" s="45">
        <v>15000</v>
      </c>
      <c r="F78" s="45">
        <v>14500</v>
      </c>
      <c r="G78" s="77">
        <v>15000</v>
      </c>
    </row>
    <row r="79" spans="1:7" ht="14.25">
      <c r="A79" s="12">
        <v>3313</v>
      </c>
      <c r="B79" s="13">
        <v>5171</v>
      </c>
      <c r="C79" s="38" t="s">
        <v>149</v>
      </c>
      <c r="D79" s="76">
        <v>0</v>
      </c>
      <c r="E79" s="45">
        <v>25000</v>
      </c>
      <c r="F79" s="45">
        <v>25000</v>
      </c>
      <c r="G79" s="77">
        <v>25000</v>
      </c>
    </row>
    <row r="80" spans="1:7" ht="15">
      <c r="A80" s="15"/>
      <c r="B80" s="16"/>
      <c r="C80" s="17" t="s">
        <v>1</v>
      </c>
      <c r="D80" s="62">
        <f>SUM(D73:D79)</f>
        <v>144475.48</v>
      </c>
      <c r="E80" s="46">
        <f>SUM(E73:E79)</f>
        <v>155000</v>
      </c>
      <c r="F80" s="46">
        <f>SUM(F73:F79)</f>
        <v>223000</v>
      </c>
      <c r="G80" s="97">
        <f>SUM(G73:G79)</f>
        <v>345000</v>
      </c>
    </row>
    <row r="81" spans="1:7" ht="15">
      <c r="A81" s="9"/>
      <c r="B81" s="22"/>
      <c r="C81" s="21" t="s">
        <v>17</v>
      </c>
      <c r="D81" s="74"/>
      <c r="E81" s="50"/>
      <c r="F81" s="50"/>
      <c r="G81" s="105"/>
    </row>
    <row r="82" spans="1:7" ht="14.25">
      <c r="A82" s="12">
        <v>3314</v>
      </c>
      <c r="B82" s="13">
        <v>5011</v>
      </c>
      <c r="C82" s="38" t="s">
        <v>2</v>
      </c>
      <c r="D82" s="76">
        <v>170172</v>
      </c>
      <c r="E82" s="45">
        <v>320000</v>
      </c>
      <c r="F82" s="45">
        <v>305000</v>
      </c>
      <c r="G82" s="77">
        <v>350000</v>
      </c>
    </row>
    <row r="83" spans="1:7" ht="14.25">
      <c r="A83" s="12">
        <v>3314</v>
      </c>
      <c r="B83" s="13">
        <v>5021</v>
      </c>
      <c r="C83" s="38" t="s">
        <v>90</v>
      </c>
      <c r="D83" s="76">
        <v>21423</v>
      </c>
      <c r="E83" s="45">
        <v>20000</v>
      </c>
      <c r="F83" s="45">
        <v>25000</v>
      </c>
      <c r="G83" s="77">
        <v>30000</v>
      </c>
    </row>
    <row r="84" spans="1:7" ht="14.25">
      <c r="A84" s="12">
        <v>3314</v>
      </c>
      <c r="B84" s="13">
        <v>5031</v>
      </c>
      <c r="C84" s="38" t="s">
        <v>3</v>
      </c>
      <c r="D84" s="76">
        <v>37679.65</v>
      </c>
      <c r="E84" s="45">
        <f>CEILING(E82*0.25,1000)</f>
        <v>80000</v>
      </c>
      <c r="F84" s="45">
        <v>80000</v>
      </c>
      <c r="G84" s="77">
        <f>CEILING(G82*0.25,1000)</f>
        <v>88000</v>
      </c>
    </row>
    <row r="85" spans="1:7" ht="14.25">
      <c r="A85" s="12">
        <v>3314</v>
      </c>
      <c r="B85" s="13">
        <v>5032</v>
      </c>
      <c r="C85" s="38" t="s">
        <v>99</v>
      </c>
      <c r="D85" s="76">
        <v>15315</v>
      </c>
      <c r="E85" s="45">
        <f>CEILING(E82*0.09,1000)</f>
        <v>29000</v>
      </c>
      <c r="F85" s="45">
        <v>29000</v>
      </c>
      <c r="G85" s="77">
        <f>CEILING(G82*0.09,1000)</f>
        <v>32000</v>
      </c>
    </row>
    <row r="86" spans="1:7" ht="14.25">
      <c r="A86" s="12">
        <v>3314</v>
      </c>
      <c r="B86" s="13">
        <v>5133</v>
      </c>
      <c r="C86" s="38" t="s">
        <v>256</v>
      </c>
      <c r="D86" s="76">
        <v>0</v>
      </c>
      <c r="E86" s="45">
        <v>1000</v>
      </c>
      <c r="F86" s="45">
        <v>1000</v>
      </c>
      <c r="G86" s="77">
        <v>1000</v>
      </c>
    </row>
    <row r="87" spans="1:7" ht="14.25">
      <c r="A87" s="12">
        <v>3314</v>
      </c>
      <c r="B87" s="13">
        <v>5136</v>
      </c>
      <c r="C87" s="38" t="s">
        <v>104</v>
      </c>
      <c r="D87" s="76">
        <v>43809</v>
      </c>
      <c r="E87" s="45">
        <v>60000</v>
      </c>
      <c r="F87" s="45">
        <v>60000</v>
      </c>
      <c r="G87" s="77">
        <v>60000</v>
      </c>
    </row>
    <row r="88" spans="1:7" ht="14.25">
      <c r="A88" s="12">
        <v>3314</v>
      </c>
      <c r="B88" s="13">
        <v>5138</v>
      </c>
      <c r="C88" s="38" t="s">
        <v>49</v>
      </c>
      <c r="D88" s="76">
        <v>24401.2</v>
      </c>
      <c r="E88" s="45">
        <v>30000</v>
      </c>
      <c r="F88" s="45">
        <v>30000</v>
      </c>
      <c r="G88" s="77">
        <v>30000</v>
      </c>
    </row>
    <row r="89" spans="1:7" ht="14.25">
      <c r="A89" s="12">
        <v>3314</v>
      </c>
      <c r="B89" s="13">
        <v>5139</v>
      </c>
      <c r="C89" s="38" t="s">
        <v>56</v>
      </c>
      <c r="D89" s="76">
        <v>2170.24</v>
      </c>
      <c r="E89" s="45">
        <v>10000</v>
      </c>
      <c r="F89" s="45">
        <v>10000</v>
      </c>
      <c r="G89" s="77">
        <v>10000</v>
      </c>
    </row>
    <row r="90" spans="1:7" ht="14.25">
      <c r="A90" s="12">
        <v>3314</v>
      </c>
      <c r="B90" s="13">
        <v>5151</v>
      </c>
      <c r="C90" s="38" t="s">
        <v>4</v>
      </c>
      <c r="D90" s="76">
        <v>270</v>
      </c>
      <c r="E90" s="45">
        <v>1000</v>
      </c>
      <c r="F90" s="45">
        <v>1000</v>
      </c>
      <c r="G90" s="77">
        <v>1000</v>
      </c>
    </row>
    <row r="91" spans="1:7" ht="14.25">
      <c r="A91" s="12">
        <v>3314</v>
      </c>
      <c r="B91" s="13">
        <v>5154</v>
      </c>
      <c r="C91" s="38" t="s">
        <v>232</v>
      </c>
      <c r="D91" s="76">
        <v>39390.12</v>
      </c>
      <c r="E91" s="45">
        <v>60000</v>
      </c>
      <c r="F91" s="45">
        <v>60000</v>
      </c>
      <c r="G91" s="77">
        <v>110000</v>
      </c>
    </row>
    <row r="92" spans="1:7" ht="14.25">
      <c r="A92" s="12">
        <v>3314</v>
      </c>
      <c r="B92" s="13">
        <v>5162</v>
      </c>
      <c r="C92" s="38" t="s">
        <v>112</v>
      </c>
      <c r="D92" s="76">
        <v>2528.49</v>
      </c>
      <c r="E92" s="45">
        <v>10000</v>
      </c>
      <c r="F92" s="45">
        <v>10000</v>
      </c>
      <c r="G92" s="77">
        <v>5000</v>
      </c>
    </row>
    <row r="93" spans="1:7" ht="14.25">
      <c r="A93" s="12">
        <v>3314</v>
      </c>
      <c r="B93" s="13">
        <v>5167</v>
      </c>
      <c r="C93" s="38" t="s">
        <v>117</v>
      </c>
      <c r="D93" s="76">
        <v>0</v>
      </c>
      <c r="E93" s="45">
        <v>1000</v>
      </c>
      <c r="F93" s="45">
        <v>1000</v>
      </c>
      <c r="G93" s="77">
        <v>1000</v>
      </c>
    </row>
    <row r="94" spans="1:7" ht="14.25">
      <c r="A94" s="12">
        <v>3314</v>
      </c>
      <c r="B94" s="13">
        <v>5168</v>
      </c>
      <c r="C94" s="38" t="s">
        <v>223</v>
      </c>
      <c r="D94" s="76">
        <v>5590.2</v>
      </c>
      <c r="E94" s="45">
        <v>7000</v>
      </c>
      <c r="F94" s="45">
        <v>7000</v>
      </c>
      <c r="G94" s="77">
        <v>7000</v>
      </c>
    </row>
    <row r="95" spans="1:7" ht="14.25">
      <c r="A95" s="12">
        <v>3314</v>
      </c>
      <c r="B95" s="13">
        <v>5169</v>
      </c>
      <c r="C95" s="38" t="s">
        <v>198</v>
      </c>
      <c r="D95" s="76">
        <v>400</v>
      </c>
      <c r="E95" s="45">
        <v>15000</v>
      </c>
      <c r="F95" s="45">
        <v>15000</v>
      </c>
      <c r="G95" s="77">
        <v>20000</v>
      </c>
    </row>
    <row r="96" spans="1:7" ht="14.25">
      <c r="A96" s="12">
        <v>3314</v>
      </c>
      <c r="B96" s="13">
        <v>5171</v>
      </c>
      <c r="C96" s="38" t="s">
        <v>5</v>
      </c>
      <c r="D96" s="76">
        <v>0</v>
      </c>
      <c r="E96" s="45">
        <v>5000</v>
      </c>
      <c r="F96" s="45">
        <v>5000</v>
      </c>
      <c r="G96" s="77">
        <v>5000</v>
      </c>
    </row>
    <row r="97" spans="1:7" ht="14.25">
      <c r="A97" s="12">
        <v>3314</v>
      </c>
      <c r="B97" s="13">
        <v>5173</v>
      </c>
      <c r="C97" s="38" t="s">
        <v>8</v>
      </c>
      <c r="D97" s="76">
        <v>127</v>
      </c>
      <c r="E97" s="45">
        <v>1000</v>
      </c>
      <c r="F97" s="45">
        <v>1000</v>
      </c>
      <c r="G97" s="77">
        <v>1000</v>
      </c>
    </row>
    <row r="98" spans="1:7" ht="14.25">
      <c r="A98" s="12">
        <v>3314</v>
      </c>
      <c r="B98" s="13">
        <v>5175</v>
      </c>
      <c r="C98" s="38" t="s">
        <v>10</v>
      </c>
      <c r="D98" s="76">
        <v>135</v>
      </c>
      <c r="E98" s="45">
        <v>1000</v>
      </c>
      <c r="F98" s="45">
        <v>1000</v>
      </c>
      <c r="G98" s="77">
        <v>1000</v>
      </c>
    </row>
    <row r="99" spans="1:7" ht="14.25">
      <c r="A99" s="12">
        <v>3314</v>
      </c>
      <c r="B99" s="13">
        <v>5179</v>
      </c>
      <c r="C99" s="38" t="s">
        <v>184</v>
      </c>
      <c r="D99" s="76">
        <v>550</v>
      </c>
      <c r="E99" s="45">
        <v>0</v>
      </c>
      <c r="F99" s="45">
        <v>1000</v>
      </c>
      <c r="G99" s="77">
        <v>1000</v>
      </c>
    </row>
    <row r="100" spans="1:7" ht="14.25">
      <c r="A100" s="12">
        <v>3314</v>
      </c>
      <c r="B100" s="13">
        <v>5194</v>
      </c>
      <c r="C100" s="38" t="s">
        <v>260</v>
      </c>
      <c r="D100" s="76">
        <v>60</v>
      </c>
      <c r="E100" s="45">
        <v>7000</v>
      </c>
      <c r="F100" s="45">
        <v>7000</v>
      </c>
      <c r="G100" s="77">
        <v>7000</v>
      </c>
    </row>
    <row r="101" spans="1:7" ht="14.25">
      <c r="A101" s="12">
        <v>3314</v>
      </c>
      <c r="B101" s="13">
        <v>5229</v>
      </c>
      <c r="C101" s="38" t="s">
        <v>121</v>
      </c>
      <c r="D101" s="76">
        <v>0</v>
      </c>
      <c r="E101" s="45">
        <v>1000</v>
      </c>
      <c r="F101" s="45">
        <v>0</v>
      </c>
      <c r="G101" s="77">
        <v>0</v>
      </c>
    </row>
    <row r="102" spans="1:7" ht="14.25">
      <c r="A102" s="12">
        <v>3314</v>
      </c>
      <c r="B102" s="13">
        <v>5424</v>
      </c>
      <c r="C102" s="38" t="s">
        <v>129</v>
      </c>
      <c r="D102" s="76">
        <v>11308</v>
      </c>
      <c r="E102" s="45">
        <v>2000</v>
      </c>
      <c r="F102" s="45">
        <v>12000</v>
      </c>
      <c r="G102" s="77">
        <v>5000</v>
      </c>
    </row>
    <row r="103" spans="1:7" ht="15">
      <c r="A103" s="15"/>
      <c r="B103" s="16"/>
      <c r="C103" s="17" t="s">
        <v>1</v>
      </c>
      <c r="D103" s="62">
        <f>SUM(D82:D102)</f>
        <v>375328.9</v>
      </c>
      <c r="E103" s="46">
        <f>SUM(E82:E102)</f>
        <v>661000</v>
      </c>
      <c r="F103" s="46">
        <f>SUM(F82:F102)</f>
        <v>661000</v>
      </c>
      <c r="G103" s="97">
        <f>SUM(G82:G102)</f>
        <v>765000</v>
      </c>
    </row>
    <row r="104" spans="1:7" ht="15">
      <c r="A104" s="9"/>
      <c r="B104" s="22"/>
      <c r="C104" s="21" t="s">
        <v>50</v>
      </c>
      <c r="D104" s="74"/>
      <c r="E104" s="50"/>
      <c r="F104" s="50"/>
      <c r="G104" s="105"/>
    </row>
    <row r="105" spans="1:7" ht="14.25">
      <c r="A105" s="12">
        <v>3319</v>
      </c>
      <c r="B105" s="13">
        <v>5021</v>
      </c>
      <c r="C105" s="38" t="s">
        <v>96</v>
      </c>
      <c r="D105" s="76">
        <v>34505</v>
      </c>
      <c r="E105" s="45">
        <v>65000</v>
      </c>
      <c r="F105" s="45">
        <v>65000</v>
      </c>
      <c r="G105" s="77">
        <v>65000</v>
      </c>
    </row>
    <row r="106" spans="1:7" ht="14.25">
      <c r="A106" s="12">
        <v>3319</v>
      </c>
      <c r="B106" s="13">
        <v>5133</v>
      </c>
      <c r="C106" s="38" t="s">
        <v>102</v>
      </c>
      <c r="D106" s="76">
        <v>0</v>
      </c>
      <c r="E106" s="45">
        <v>1000</v>
      </c>
      <c r="F106" s="45">
        <v>1000</v>
      </c>
      <c r="G106" s="77">
        <v>1000</v>
      </c>
    </row>
    <row r="107" spans="1:7" ht="14.25">
      <c r="A107" s="12">
        <v>3319</v>
      </c>
      <c r="B107" s="13">
        <v>5139</v>
      </c>
      <c r="C107" s="38" t="s">
        <v>208</v>
      </c>
      <c r="D107" s="76">
        <v>2288</v>
      </c>
      <c r="E107" s="45">
        <v>5000</v>
      </c>
      <c r="F107" s="45">
        <v>5000</v>
      </c>
      <c r="G107" s="77">
        <v>5000</v>
      </c>
    </row>
    <row r="108" spans="1:7" ht="14.25">
      <c r="A108" s="12">
        <v>3319</v>
      </c>
      <c r="B108" s="13">
        <v>5153</v>
      </c>
      <c r="C108" s="38" t="s">
        <v>6</v>
      </c>
      <c r="D108" s="76">
        <v>12842.82</v>
      </c>
      <c r="E108" s="45">
        <v>46000</v>
      </c>
      <c r="F108" s="45">
        <v>46000</v>
      </c>
      <c r="G108" s="77">
        <v>80000</v>
      </c>
    </row>
    <row r="109" spans="1:7" ht="14.25">
      <c r="A109" s="12">
        <v>3319</v>
      </c>
      <c r="B109" s="13">
        <v>5154</v>
      </c>
      <c r="C109" s="38" t="s">
        <v>232</v>
      </c>
      <c r="D109" s="76">
        <v>3660.13</v>
      </c>
      <c r="E109" s="45">
        <v>15000</v>
      </c>
      <c r="F109" s="45">
        <v>15000</v>
      </c>
      <c r="G109" s="77">
        <v>27000</v>
      </c>
    </row>
    <row r="110" spans="1:7" ht="14.25">
      <c r="A110" s="12">
        <v>3319</v>
      </c>
      <c r="B110" s="13">
        <v>5167</v>
      </c>
      <c r="C110" s="38" t="s">
        <v>117</v>
      </c>
      <c r="D110" s="76">
        <v>1800</v>
      </c>
      <c r="E110" s="45">
        <v>0</v>
      </c>
      <c r="F110" s="45">
        <v>1800</v>
      </c>
      <c r="G110" s="77">
        <v>0</v>
      </c>
    </row>
    <row r="111" spans="1:7" ht="14.25">
      <c r="A111" s="12">
        <v>3319</v>
      </c>
      <c r="B111" s="13">
        <v>5169</v>
      </c>
      <c r="C111" s="38" t="s">
        <v>207</v>
      </c>
      <c r="D111" s="76">
        <v>7541.1</v>
      </c>
      <c r="E111" s="45">
        <v>5000</v>
      </c>
      <c r="F111" s="45">
        <v>8200</v>
      </c>
      <c r="G111" s="77">
        <v>5000</v>
      </c>
    </row>
    <row r="112" spans="1:7" ht="14.25">
      <c r="A112" s="12">
        <v>3319</v>
      </c>
      <c r="B112" s="13">
        <v>5171</v>
      </c>
      <c r="C112" s="38" t="s">
        <v>5</v>
      </c>
      <c r="D112" s="76">
        <v>4135.78</v>
      </c>
      <c r="E112" s="45">
        <v>20000</v>
      </c>
      <c r="F112" s="45">
        <v>15000</v>
      </c>
      <c r="G112" s="77">
        <v>20000</v>
      </c>
    </row>
    <row r="113" spans="1:7" ht="14.25">
      <c r="A113" s="12">
        <v>3319</v>
      </c>
      <c r="B113" s="13">
        <v>5175</v>
      </c>
      <c r="C113" s="124" t="s">
        <v>205</v>
      </c>
      <c r="D113" s="76">
        <v>4809</v>
      </c>
      <c r="E113" s="45">
        <v>2000</v>
      </c>
      <c r="F113" s="45">
        <v>7000</v>
      </c>
      <c r="G113" s="77">
        <v>2000</v>
      </c>
    </row>
    <row r="114" spans="1:7" ht="14.25">
      <c r="A114" s="12">
        <v>3319</v>
      </c>
      <c r="B114" s="13">
        <v>5194</v>
      </c>
      <c r="C114" s="38" t="s">
        <v>242</v>
      </c>
      <c r="D114" s="76">
        <v>3534</v>
      </c>
      <c r="E114" s="45">
        <v>4000</v>
      </c>
      <c r="F114" s="45">
        <v>8000</v>
      </c>
      <c r="G114" s="77">
        <v>6000</v>
      </c>
    </row>
    <row r="115" spans="1:7" ht="14.25">
      <c r="A115" s="12">
        <v>3319</v>
      </c>
      <c r="B115" s="13">
        <v>5901</v>
      </c>
      <c r="C115" s="124" t="s">
        <v>206</v>
      </c>
      <c r="D115" s="76">
        <v>0</v>
      </c>
      <c r="E115" s="45">
        <v>50000</v>
      </c>
      <c r="F115" s="45">
        <v>41000</v>
      </c>
      <c r="G115" s="77">
        <v>50000</v>
      </c>
    </row>
    <row r="116" spans="1:7" ht="15">
      <c r="A116" s="15"/>
      <c r="B116" s="16"/>
      <c r="C116" s="17" t="s">
        <v>1</v>
      </c>
      <c r="D116" s="62">
        <f>SUM(D105:D115)</f>
        <v>75115.83</v>
      </c>
      <c r="E116" s="46">
        <f>SUM(E105:E115)</f>
        <v>213000</v>
      </c>
      <c r="F116" s="46">
        <f>SUM(F105:F115)</f>
        <v>213000</v>
      </c>
      <c r="G116" s="97">
        <f>SUM(G105:G115)</f>
        <v>261000</v>
      </c>
    </row>
    <row r="117" spans="1:7" ht="30">
      <c r="A117" s="9"/>
      <c r="B117" s="22"/>
      <c r="C117" s="21" t="s">
        <v>209</v>
      </c>
      <c r="D117" s="74"/>
      <c r="E117" s="50"/>
      <c r="F117" s="50"/>
      <c r="G117" s="105"/>
    </row>
    <row r="118" spans="1:7" ht="14.25">
      <c r="A118" s="12">
        <v>3329</v>
      </c>
      <c r="B118" s="13">
        <v>5171</v>
      </c>
      <c r="C118" s="38" t="s">
        <v>250</v>
      </c>
      <c r="D118" s="76">
        <v>0</v>
      </c>
      <c r="E118" s="45">
        <v>75000</v>
      </c>
      <c r="F118" s="45">
        <v>0</v>
      </c>
      <c r="G118" s="77">
        <v>0</v>
      </c>
    </row>
    <row r="119" spans="1:7" ht="15">
      <c r="A119" s="15"/>
      <c r="B119" s="16"/>
      <c r="C119" s="17" t="s">
        <v>1</v>
      </c>
      <c r="D119" s="62">
        <f>SUM(D118:D118)</f>
        <v>0</v>
      </c>
      <c r="E119" s="46">
        <f>SUM(E118:E118)</f>
        <v>75000</v>
      </c>
      <c r="F119" s="46">
        <f>SUM(F118:F118)</f>
        <v>0</v>
      </c>
      <c r="G119" s="97">
        <f>SUM(G118:G118)</f>
        <v>0</v>
      </c>
    </row>
    <row r="120" spans="1:7" ht="15">
      <c r="A120" s="9"/>
      <c r="B120" s="22"/>
      <c r="C120" s="21" t="s">
        <v>18</v>
      </c>
      <c r="D120" s="74"/>
      <c r="E120" s="52"/>
      <c r="F120" s="52"/>
      <c r="G120" s="110"/>
    </row>
    <row r="121" spans="1:7" ht="14.25">
      <c r="A121" s="12">
        <v>3330</v>
      </c>
      <c r="B121" s="13">
        <v>5223</v>
      </c>
      <c r="C121" s="128" t="s">
        <v>210</v>
      </c>
      <c r="D121" s="76">
        <v>0</v>
      </c>
      <c r="E121" s="53">
        <v>0</v>
      </c>
      <c r="F121" s="53">
        <v>0</v>
      </c>
      <c r="G121" s="100">
        <v>150000</v>
      </c>
    </row>
    <row r="122" spans="1:7" ht="15">
      <c r="A122" s="15"/>
      <c r="B122" s="16"/>
      <c r="C122" s="17" t="s">
        <v>1</v>
      </c>
      <c r="D122" s="62">
        <f>SUM(D121)</f>
        <v>0</v>
      </c>
      <c r="E122" s="54">
        <f>SUM(E121)</f>
        <v>0</v>
      </c>
      <c r="F122" s="54">
        <f>SUM(F121)</f>
        <v>0</v>
      </c>
      <c r="G122" s="111">
        <f>SUM(G121)</f>
        <v>150000</v>
      </c>
    </row>
    <row r="123" spans="1:7" ht="15">
      <c r="A123" s="9"/>
      <c r="B123" s="22"/>
      <c r="C123" s="21" t="s">
        <v>19</v>
      </c>
      <c r="D123" s="74"/>
      <c r="E123" s="50"/>
      <c r="F123" s="50"/>
      <c r="G123" s="105"/>
    </row>
    <row r="124" spans="1:7" ht="14.25">
      <c r="A124" s="12">
        <v>3341</v>
      </c>
      <c r="B124" s="13">
        <v>5021</v>
      </c>
      <c r="C124" s="38" t="s">
        <v>55</v>
      </c>
      <c r="D124" s="75">
        <v>351626</v>
      </c>
      <c r="E124" s="45">
        <v>500000</v>
      </c>
      <c r="F124" s="45">
        <v>494700</v>
      </c>
      <c r="G124" s="77">
        <v>550000</v>
      </c>
    </row>
    <row r="125" spans="1:7" ht="14.25">
      <c r="A125" s="12">
        <v>3341</v>
      </c>
      <c r="B125" s="13">
        <v>5136</v>
      </c>
      <c r="C125" s="38" t="s">
        <v>104</v>
      </c>
      <c r="D125" s="75">
        <v>0</v>
      </c>
      <c r="E125" s="45">
        <v>2000</v>
      </c>
      <c r="F125" s="45">
        <v>2000</v>
      </c>
      <c r="G125" s="77">
        <v>2000</v>
      </c>
    </row>
    <row r="126" spans="1:7" ht="14.25">
      <c r="A126" s="12">
        <v>3341</v>
      </c>
      <c r="B126" s="13">
        <v>5137</v>
      </c>
      <c r="C126" s="38" t="s">
        <v>106</v>
      </c>
      <c r="D126" s="75">
        <v>41955</v>
      </c>
      <c r="E126" s="45">
        <v>50000</v>
      </c>
      <c r="F126" s="45">
        <v>50000</v>
      </c>
      <c r="G126" s="77">
        <v>50000</v>
      </c>
    </row>
    <row r="127" spans="1:7" ht="14.25">
      <c r="A127" s="12">
        <v>3341</v>
      </c>
      <c r="B127" s="13">
        <v>5139</v>
      </c>
      <c r="C127" s="38" t="s">
        <v>56</v>
      </c>
      <c r="D127" s="75">
        <v>39598</v>
      </c>
      <c r="E127" s="45">
        <v>60000</v>
      </c>
      <c r="F127" s="45">
        <v>60000</v>
      </c>
      <c r="G127" s="77">
        <v>60000</v>
      </c>
    </row>
    <row r="128" spans="1:7" ht="14.25">
      <c r="A128" s="12">
        <v>3341</v>
      </c>
      <c r="B128" s="13">
        <v>5162</v>
      </c>
      <c r="C128" s="38" t="s">
        <v>112</v>
      </c>
      <c r="D128" s="75">
        <v>8243.26</v>
      </c>
      <c r="E128" s="45">
        <v>10000</v>
      </c>
      <c r="F128" s="45">
        <v>10000</v>
      </c>
      <c r="G128" s="77">
        <v>10000</v>
      </c>
    </row>
    <row r="129" spans="1:7" ht="14.25">
      <c r="A129" s="12">
        <v>3341</v>
      </c>
      <c r="B129" s="13">
        <v>5168</v>
      </c>
      <c r="C129" s="38" t="s">
        <v>223</v>
      </c>
      <c r="D129" s="75">
        <v>3509</v>
      </c>
      <c r="E129" s="45">
        <v>0</v>
      </c>
      <c r="F129" s="45">
        <v>3500</v>
      </c>
      <c r="G129" s="77"/>
    </row>
    <row r="130" spans="1:7" ht="14.25">
      <c r="A130" s="12">
        <v>3341</v>
      </c>
      <c r="B130" s="13">
        <v>5169</v>
      </c>
      <c r="C130" s="38" t="s">
        <v>0</v>
      </c>
      <c r="D130" s="75">
        <v>21795</v>
      </c>
      <c r="E130" s="45">
        <v>10000</v>
      </c>
      <c r="F130" s="45">
        <v>23000</v>
      </c>
      <c r="G130" s="77">
        <v>10000</v>
      </c>
    </row>
    <row r="131" spans="1:7" ht="14.25">
      <c r="A131" s="12">
        <v>3341</v>
      </c>
      <c r="B131" s="13">
        <v>5171</v>
      </c>
      <c r="C131" s="38" t="s">
        <v>5</v>
      </c>
      <c r="D131" s="75">
        <v>0</v>
      </c>
      <c r="E131" s="45">
        <v>10000</v>
      </c>
      <c r="F131" s="45">
        <v>3500</v>
      </c>
      <c r="G131" s="77">
        <v>10000</v>
      </c>
    </row>
    <row r="132" spans="1:7" ht="14.25">
      <c r="A132" s="12">
        <v>3341</v>
      </c>
      <c r="B132" s="13">
        <v>5172</v>
      </c>
      <c r="C132" s="38" t="s">
        <v>61</v>
      </c>
      <c r="D132" s="75">
        <v>0</v>
      </c>
      <c r="E132" s="45">
        <v>10000</v>
      </c>
      <c r="F132" s="45">
        <v>0</v>
      </c>
      <c r="G132" s="77">
        <v>10000</v>
      </c>
    </row>
    <row r="133" spans="1:7" s="3" customFormat="1" ht="14.25">
      <c r="A133" s="5" t="s">
        <v>57</v>
      </c>
      <c r="B133" s="2">
        <v>0</v>
      </c>
      <c r="C133" s="129" t="s">
        <v>59</v>
      </c>
      <c r="D133" s="75">
        <f>SUM(D124:D132)</f>
        <v>466726.26</v>
      </c>
      <c r="E133" s="55">
        <f>SUM(E124:E132)</f>
        <v>652000</v>
      </c>
      <c r="F133" s="55">
        <f>SUM(F124:F132)</f>
        <v>646700</v>
      </c>
      <c r="G133" s="109">
        <f>SUM(G124:G132)</f>
        <v>702000</v>
      </c>
    </row>
    <row r="134" spans="1:7" s="3" customFormat="1" ht="4.5" customHeight="1">
      <c r="A134" s="5"/>
      <c r="B134" s="2"/>
      <c r="C134" s="129"/>
      <c r="D134" s="75"/>
      <c r="E134" s="55"/>
      <c r="F134" s="55"/>
      <c r="G134" s="109"/>
    </row>
    <row r="135" spans="1:7" ht="14.25">
      <c r="A135" s="23">
        <v>3341</v>
      </c>
      <c r="B135" s="24">
        <v>5021</v>
      </c>
      <c r="C135" s="130" t="s">
        <v>55</v>
      </c>
      <c r="D135" s="117">
        <v>25300</v>
      </c>
      <c r="E135" s="56">
        <v>20000</v>
      </c>
      <c r="F135" s="56">
        <v>25300</v>
      </c>
      <c r="G135" s="70">
        <v>20000</v>
      </c>
    </row>
    <row r="136" spans="1:7" ht="14.25">
      <c r="A136" s="23">
        <v>3341</v>
      </c>
      <c r="B136" s="24">
        <v>5042</v>
      </c>
      <c r="C136" s="130" t="s">
        <v>240</v>
      </c>
      <c r="D136" s="117">
        <v>48896.1</v>
      </c>
      <c r="E136" s="56">
        <v>0</v>
      </c>
      <c r="F136" s="56">
        <v>48900</v>
      </c>
      <c r="G136" s="70">
        <v>50000</v>
      </c>
    </row>
    <row r="137" spans="1:7" ht="14.25">
      <c r="A137" s="23">
        <v>3341</v>
      </c>
      <c r="B137" s="24">
        <v>5139</v>
      </c>
      <c r="C137" s="130" t="s">
        <v>56</v>
      </c>
      <c r="D137" s="117">
        <v>2099</v>
      </c>
      <c r="E137" s="56">
        <v>0</v>
      </c>
      <c r="F137" s="56">
        <v>2100</v>
      </c>
      <c r="G137" s="70">
        <v>5000</v>
      </c>
    </row>
    <row r="138" spans="1:7" ht="14.25">
      <c r="A138" s="23">
        <v>3341</v>
      </c>
      <c r="B138" s="24">
        <v>5154</v>
      </c>
      <c r="C138" s="130" t="s">
        <v>178</v>
      </c>
      <c r="D138" s="117">
        <v>13175.79</v>
      </c>
      <c r="E138" s="56">
        <v>15000</v>
      </c>
      <c r="F138" s="56">
        <v>25000</v>
      </c>
      <c r="G138" s="70">
        <v>45000</v>
      </c>
    </row>
    <row r="139" spans="1:7" ht="14.25">
      <c r="A139" s="23">
        <v>3341</v>
      </c>
      <c r="B139" s="24">
        <v>5162</v>
      </c>
      <c r="C139" s="130" t="s">
        <v>188</v>
      </c>
      <c r="D139" s="117">
        <v>900.95</v>
      </c>
      <c r="E139" s="56">
        <v>0</v>
      </c>
      <c r="F139" s="56">
        <v>1000</v>
      </c>
      <c r="G139" s="70">
        <v>2000</v>
      </c>
    </row>
    <row r="140" spans="1:7" ht="14.25">
      <c r="A140" s="23">
        <v>3341</v>
      </c>
      <c r="B140" s="24">
        <v>5168</v>
      </c>
      <c r="C140" s="130" t="s">
        <v>223</v>
      </c>
      <c r="D140" s="117">
        <v>1168.59</v>
      </c>
      <c r="E140" s="56">
        <v>0</v>
      </c>
      <c r="F140" s="56">
        <v>1200</v>
      </c>
      <c r="G140" s="70">
        <v>0</v>
      </c>
    </row>
    <row r="141" spans="1:7" ht="14.25">
      <c r="A141" s="23">
        <v>3341</v>
      </c>
      <c r="B141" s="24">
        <v>5169</v>
      </c>
      <c r="C141" s="130" t="s">
        <v>0</v>
      </c>
      <c r="D141" s="117">
        <v>0</v>
      </c>
      <c r="E141" s="56">
        <v>20000</v>
      </c>
      <c r="F141" s="56">
        <v>8300</v>
      </c>
      <c r="G141" s="70">
        <v>20000</v>
      </c>
    </row>
    <row r="142" spans="1:7" ht="14.25">
      <c r="A142" s="23">
        <v>3341</v>
      </c>
      <c r="B142" s="24">
        <v>5171</v>
      </c>
      <c r="C142" s="130" t="s">
        <v>5</v>
      </c>
      <c r="D142" s="117">
        <v>299475</v>
      </c>
      <c r="E142" s="56">
        <v>400000</v>
      </c>
      <c r="F142" s="56">
        <v>400000</v>
      </c>
      <c r="G142" s="70">
        <v>400000</v>
      </c>
    </row>
    <row r="143" spans="1:7" s="3" customFormat="1" ht="14.25">
      <c r="A143" s="6" t="s">
        <v>57</v>
      </c>
      <c r="B143" s="4">
        <v>1</v>
      </c>
      <c r="C143" s="131" t="s">
        <v>60</v>
      </c>
      <c r="D143" s="117">
        <f>SUM(D135:D142)</f>
        <v>391015.43</v>
      </c>
      <c r="E143" s="57">
        <f>SUM(E135:E142)</f>
        <v>455000</v>
      </c>
      <c r="F143" s="57">
        <f>SUM(F135:F142)</f>
        <v>511800</v>
      </c>
      <c r="G143" s="71">
        <f>SUM(G135:G142)</f>
        <v>542000</v>
      </c>
    </row>
    <row r="144" spans="1:7" s="3" customFormat="1" ht="4.5" customHeight="1">
      <c r="A144" s="5"/>
      <c r="B144" s="2"/>
      <c r="C144" s="129"/>
      <c r="D144" s="75"/>
      <c r="E144" s="55"/>
      <c r="F144" s="55"/>
      <c r="G144" s="109"/>
    </row>
    <row r="145" spans="1:7" ht="14.25">
      <c r="A145" s="12">
        <v>3341</v>
      </c>
      <c r="B145" s="13">
        <v>5021</v>
      </c>
      <c r="C145" s="38" t="s">
        <v>90</v>
      </c>
      <c r="D145" s="75">
        <v>44880</v>
      </c>
      <c r="E145" s="45">
        <v>60000</v>
      </c>
      <c r="F145" s="45">
        <v>60000</v>
      </c>
      <c r="G145" s="77">
        <v>75000</v>
      </c>
    </row>
    <row r="146" spans="1:7" ht="14.25">
      <c r="A146" s="12">
        <v>3341</v>
      </c>
      <c r="B146" s="13">
        <v>5169</v>
      </c>
      <c r="C146" s="38" t="s">
        <v>137</v>
      </c>
      <c r="D146" s="75">
        <v>11100</v>
      </c>
      <c r="E146" s="45">
        <v>40000</v>
      </c>
      <c r="F146" s="45">
        <v>40000</v>
      </c>
      <c r="G146" s="77">
        <v>25000</v>
      </c>
    </row>
    <row r="147" spans="1:7" s="3" customFormat="1" ht="14.25">
      <c r="A147" s="5" t="s">
        <v>57</v>
      </c>
      <c r="B147" s="2">
        <v>2</v>
      </c>
      <c r="C147" s="129" t="s">
        <v>58</v>
      </c>
      <c r="D147" s="75">
        <f>SUM(D145:D146)</f>
        <v>55980</v>
      </c>
      <c r="E147" s="55">
        <f>SUM(E145:E146)</f>
        <v>100000</v>
      </c>
      <c r="F147" s="55">
        <f>SUM(F145:F146)</f>
        <v>100000</v>
      </c>
      <c r="G147" s="109">
        <f>SUM(G145:G146)</f>
        <v>100000</v>
      </c>
    </row>
    <row r="148" spans="1:7" ht="15">
      <c r="A148" s="15"/>
      <c r="B148" s="16"/>
      <c r="C148" s="17" t="s">
        <v>1</v>
      </c>
      <c r="D148" s="62">
        <f>D133+D143+D147</f>
        <v>913721.69</v>
      </c>
      <c r="E148" s="46">
        <f>E133+E143+E147</f>
        <v>1207000</v>
      </c>
      <c r="F148" s="46">
        <f>F133+F143+F147</f>
        <v>1258500</v>
      </c>
      <c r="G148" s="97">
        <f>G133+G143+G147</f>
        <v>1344000</v>
      </c>
    </row>
    <row r="149" spans="1:7" ht="15">
      <c r="A149" s="9"/>
      <c r="B149" s="22"/>
      <c r="C149" s="21" t="s">
        <v>38</v>
      </c>
      <c r="D149" s="74"/>
      <c r="E149" s="50"/>
      <c r="F149" s="50"/>
      <c r="G149" s="105"/>
    </row>
    <row r="150" spans="1:7" ht="14.25">
      <c r="A150" s="12">
        <v>3349</v>
      </c>
      <c r="B150" s="13">
        <v>5021</v>
      </c>
      <c r="C150" s="38" t="s">
        <v>90</v>
      </c>
      <c r="D150" s="76">
        <v>11100</v>
      </c>
      <c r="E150" s="45">
        <v>17000</v>
      </c>
      <c r="F150" s="45">
        <v>17000</v>
      </c>
      <c r="G150" s="77">
        <v>20000</v>
      </c>
    </row>
    <row r="151" spans="1:7" ht="14.25">
      <c r="A151" s="12">
        <v>3349</v>
      </c>
      <c r="B151" s="13">
        <v>5136</v>
      </c>
      <c r="C151" s="38" t="s">
        <v>105</v>
      </c>
      <c r="D151" s="76">
        <v>31240</v>
      </c>
      <c r="E151" s="45">
        <v>50000</v>
      </c>
      <c r="F151" s="45">
        <v>50000</v>
      </c>
      <c r="G151" s="77">
        <v>75000</v>
      </c>
    </row>
    <row r="152" spans="1:7" ht="14.25">
      <c r="A152" s="12">
        <v>3349</v>
      </c>
      <c r="B152" s="13">
        <v>5138</v>
      </c>
      <c r="C152" s="128" t="s">
        <v>133</v>
      </c>
      <c r="D152" s="76">
        <v>0</v>
      </c>
      <c r="E152" s="45">
        <v>22000</v>
      </c>
      <c r="F152" s="45">
        <v>22000</v>
      </c>
      <c r="G152" s="77">
        <v>0</v>
      </c>
    </row>
    <row r="153" spans="1:7" ht="14.25">
      <c r="A153" s="12">
        <v>3349</v>
      </c>
      <c r="B153" s="13">
        <v>5139</v>
      </c>
      <c r="C153" s="38" t="s">
        <v>155</v>
      </c>
      <c r="D153" s="76">
        <v>0</v>
      </c>
      <c r="E153" s="45">
        <v>7000</v>
      </c>
      <c r="F153" s="45">
        <v>7000</v>
      </c>
      <c r="G153" s="77">
        <v>0</v>
      </c>
    </row>
    <row r="154" spans="1:7" ht="14.25">
      <c r="A154" s="12">
        <v>3349</v>
      </c>
      <c r="B154" s="13">
        <v>5169</v>
      </c>
      <c r="C154" s="38" t="s">
        <v>145</v>
      </c>
      <c r="D154" s="76">
        <v>15360</v>
      </c>
      <c r="E154" s="45">
        <v>25000</v>
      </c>
      <c r="F154" s="45">
        <v>25000</v>
      </c>
      <c r="G154" s="77">
        <v>30000</v>
      </c>
    </row>
    <row r="155" spans="1:7" ht="15">
      <c r="A155" s="15"/>
      <c r="B155" s="16"/>
      <c r="C155" s="17" t="s">
        <v>1</v>
      </c>
      <c r="D155" s="62">
        <f>SUM(D150:D154)</f>
        <v>57700</v>
      </c>
      <c r="E155" s="46">
        <f>SUM(E150:E154)</f>
        <v>121000</v>
      </c>
      <c r="F155" s="46">
        <f>SUM(F150:F154)</f>
        <v>121000</v>
      </c>
      <c r="G155" s="97">
        <f>SUM(G150:G154)</f>
        <v>125000</v>
      </c>
    </row>
    <row r="156" spans="1:7" ht="15">
      <c r="A156" s="9"/>
      <c r="B156" s="22"/>
      <c r="C156" s="21" t="s">
        <v>20</v>
      </c>
      <c r="D156" s="74"/>
      <c r="E156" s="50"/>
      <c r="F156" s="50"/>
      <c r="G156" s="105"/>
    </row>
    <row r="157" spans="1:7" ht="14.25">
      <c r="A157" s="12">
        <v>3392</v>
      </c>
      <c r="B157" s="13">
        <v>5011</v>
      </c>
      <c r="C157" s="38" t="s">
        <v>2</v>
      </c>
      <c r="D157" s="76">
        <v>105619.5</v>
      </c>
      <c r="E157" s="45">
        <v>155000</v>
      </c>
      <c r="F157" s="45">
        <v>153000</v>
      </c>
      <c r="G157" s="77">
        <v>175000</v>
      </c>
    </row>
    <row r="158" spans="1:7" ht="14.25">
      <c r="A158" s="12">
        <v>3392</v>
      </c>
      <c r="B158" s="13">
        <v>5021</v>
      </c>
      <c r="C158" s="38" t="s">
        <v>90</v>
      </c>
      <c r="D158" s="76">
        <v>0</v>
      </c>
      <c r="E158" s="45">
        <v>5000</v>
      </c>
      <c r="F158" s="45">
        <v>5000</v>
      </c>
      <c r="G158" s="77">
        <v>5000</v>
      </c>
    </row>
    <row r="159" spans="1:7" ht="14.25">
      <c r="A159" s="12">
        <v>3392</v>
      </c>
      <c r="B159" s="13">
        <v>5031</v>
      </c>
      <c r="C159" s="38" t="s">
        <v>3</v>
      </c>
      <c r="D159" s="76">
        <v>26193.62</v>
      </c>
      <c r="E159" s="45">
        <f>CEILING(E157*0.25,1000)</f>
        <v>39000</v>
      </c>
      <c r="F159" s="45">
        <f>CEILING(F157*0.25,1000)</f>
        <v>39000</v>
      </c>
      <c r="G159" s="77">
        <f>CEILING(G157*0.25,1000)</f>
        <v>44000</v>
      </c>
    </row>
    <row r="160" spans="1:7" ht="14.25">
      <c r="A160" s="12">
        <v>3392</v>
      </c>
      <c r="B160" s="13">
        <v>5032</v>
      </c>
      <c r="C160" s="38" t="s">
        <v>99</v>
      </c>
      <c r="D160" s="76">
        <v>9505.5</v>
      </c>
      <c r="E160" s="45">
        <f>CEILING(E157*0.09,1000)</f>
        <v>14000</v>
      </c>
      <c r="F160" s="45">
        <f>CEILING(F157*0.09,1000)</f>
        <v>14000</v>
      </c>
      <c r="G160" s="77">
        <f>CEILING(G157*0.09,1000)</f>
        <v>16000</v>
      </c>
    </row>
    <row r="161" spans="1:7" ht="11.25" customHeight="1">
      <c r="A161" s="12">
        <v>3392</v>
      </c>
      <c r="B161" s="13">
        <v>5133</v>
      </c>
      <c r="C161" s="38" t="s">
        <v>103</v>
      </c>
      <c r="D161" s="76">
        <v>0</v>
      </c>
      <c r="E161" s="45">
        <v>1000</v>
      </c>
      <c r="F161" s="45">
        <v>1000</v>
      </c>
      <c r="G161" s="77">
        <v>1000</v>
      </c>
    </row>
    <row r="162" spans="1:7" ht="14.25">
      <c r="A162" s="12">
        <v>3392</v>
      </c>
      <c r="B162" s="13">
        <v>5134</v>
      </c>
      <c r="C162" s="38" t="s">
        <v>7</v>
      </c>
      <c r="D162" s="76">
        <v>0</v>
      </c>
      <c r="E162" s="45">
        <v>1000</v>
      </c>
      <c r="F162" s="45">
        <v>1000</v>
      </c>
      <c r="G162" s="77">
        <v>1000</v>
      </c>
    </row>
    <row r="163" spans="1:7" ht="14.25">
      <c r="A163" s="12">
        <v>3392</v>
      </c>
      <c r="B163" s="13">
        <v>5137</v>
      </c>
      <c r="C163" s="38" t="s">
        <v>211</v>
      </c>
      <c r="D163" s="76">
        <v>0</v>
      </c>
      <c r="E163" s="45">
        <v>0</v>
      </c>
      <c r="F163" s="45">
        <v>0</v>
      </c>
      <c r="G163" s="77">
        <v>0</v>
      </c>
    </row>
    <row r="164" spans="1:7" ht="14.25">
      <c r="A164" s="12">
        <v>3392</v>
      </c>
      <c r="B164" s="13">
        <v>5139</v>
      </c>
      <c r="C164" s="38" t="s">
        <v>156</v>
      </c>
      <c r="D164" s="76">
        <v>1461</v>
      </c>
      <c r="E164" s="45">
        <v>25000</v>
      </c>
      <c r="F164" s="45">
        <v>25000</v>
      </c>
      <c r="G164" s="77">
        <v>25000</v>
      </c>
    </row>
    <row r="165" spans="1:7" ht="14.25">
      <c r="A165" s="12">
        <v>3392</v>
      </c>
      <c r="B165" s="13">
        <v>5151</v>
      </c>
      <c r="C165" s="38" t="s">
        <v>4</v>
      </c>
      <c r="D165" s="76">
        <v>32306</v>
      </c>
      <c r="E165" s="45">
        <v>50000</v>
      </c>
      <c r="F165" s="45">
        <v>50000</v>
      </c>
      <c r="G165" s="77">
        <v>50000</v>
      </c>
    </row>
    <row r="166" spans="1:7" ht="14.25">
      <c r="A166" s="12">
        <v>3392</v>
      </c>
      <c r="B166" s="13">
        <v>5153</v>
      </c>
      <c r="C166" s="38" t="s">
        <v>6</v>
      </c>
      <c r="D166" s="76">
        <v>83446.75</v>
      </c>
      <c r="E166" s="45">
        <v>190000</v>
      </c>
      <c r="F166" s="45">
        <v>122000</v>
      </c>
      <c r="G166" s="77">
        <v>220000</v>
      </c>
    </row>
    <row r="167" spans="1:7" ht="14.25">
      <c r="A167" s="12">
        <v>3392</v>
      </c>
      <c r="B167" s="13">
        <v>5154</v>
      </c>
      <c r="C167" s="38" t="s">
        <v>232</v>
      </c>
      <c r="D167" s="76">
        <v>43175.89</v>
      </c>
      <c r="E167" s="45">
        <v>85000</v>
      </c>
      <c r="F167" s="45">
        <v>85000</v>
      </c>
      <c r="G167" s="77">
        <v>155000</v>
      </c>
    </row>
    <row r="168" spans="1:7" ht="14.25">
      <c r="A168" s="12">
        <v>3392</v>
      </c>
      <c r="B168" s="13">
        <v>5162</v>
      </c>
      <c r="C168" s="38" t="s">
        <v>112</v>
      </c>
      <c r="D168" s="76">
        <v>138</v>
      </c>
      <c r="E168" s="45">
        <v>1000</v>
      </c>
      <c r="F168" s="45">
        <v>1000</v>
      </c>
      <c r="G168" s="77">
        <v>1000</v>
      </c>
    </row>
    <row r="169" spans="1:7" ht="14.25">
      <c r="A169" s="12">
        <v>3392</v>
      </c>
      <c r="B169" s="13">
        <v>5167</v>
      </c>
      <c r="C169" s="38" t="s">
        <v>117</v>
      </c>
      <c r="D169" s="76">
        <v>0</v>
      </c>
      <c r="E169" s="45">
        <v>3000</v>
      </c>
      <c r="F169" s="45">
        <v>3000</v>
      </c>
      <c r="G169" s="77">
        <v>3000</v>
      </c>
    </row>
    <row r="170" spans="1:7" ht="14.25">
      <c r="A170" s="12">
        <v>3392</v>
      </c>
      <c r="B170" s="13">
        <v>5169</v>
      </c>
      <c r="C170" s="38" t="s">
        <v>91</v>
      </c>
      <c r="D170" s="76">
        <v>15534</v>
      </c>
      <c r="E170" s="45">
        <v>50000</v>
      </c>
      <c r="F170" s="45">
        <v>50000</v>
      </c>
      <c r="G170" s="77">
        <v>50000</v>
      </c>
    </row>
    <row r="171" spans="1:7" ht="14.25">
      <c r="A171" s="12">
        <v>3392</v>
      </c>
      <c r="B171" s="13">
        <v>5171</v>
      </c>
      <c r="C171" s="38" t="s">
        <v>212</v>
      </c>
      <c r="D171" s="76">
        <v>580.8</v>
      </c>
      <c r="E171" s="45">
        <v>450000</v>
      </c>
      <c r="F171" s="45">
        <v>297500</v>
      </c>
      <c r="G171" s="77">
        <v>100000</v>
      </c>
    </row>
    <row r="172" spans="1:7" ht="14.25">
      <c r="A172" s="12">
        <v>3392</v>
      </c>
      <c r="B172" s="13">
        <v>5424</v>
      </c>
      <c r="C172" s="38" t="s">
        <v>129</v>
      </c>
      <c r="D172" s="76">
        <v>4647.5</v>
      </c>
      <c r="E172" s="45">
        <v>3000</v>
      </c>
      <c r="F172" s="45">
        <v>5000</v>
      </c>
      <c r="G172" s="77">
        <v>5000</v>
      </c>
    </row>
    <row r="173" spans="1:7" ht="14.25">
      <c r="A173" s="12">
        <v>3392</v>
      </c>
      <c r="B173" s="13">
        <v>6121</v>
      </c>
      <c r="C173" s="38" t="s">
        <v>213</v>
      </c>
      <c r="D173" s="76">
        <v>152460</v>
      </c>
      <c r="E173" s="45">
        <v>0</v>
      </c>
      <c r="F173" s="45">
        <v>2352500</v>
      </c>
      <c r="G173" s="77">
        <v>0</v>
      </c>
    </row>
    <row r="174" spans="1:7" ht="15">
      <c r="A174" s="15"/>
      <c r="B174" s="16"/>
      <c r="C174" s="17" t="s">
        <v>1</v>
      </c>
      <c r="D174" s="62">
        <f>SUM(D157:D173)</f>
        <v>475068.56</v>
      </c>
      <c r="E174" s="46">
        <f>SUM(E157:E173)</f>
        <v>1072000</v>
      </c>
      <c r="F174" s="46">
        <f>SUM(F157:F173)</f>
        <v>3204000</v>
      </c>
      <c r="G174" s="97">
        <f>SUM(G157:G173)</f>
        <v>851000</v>
      </c>
    </row>
    <row r="175" spans="1:7" ht="15">
      <c r="A175" s="9"/>
      <c r="B175" s="22"/>
      <c r="C175" s="21" t="s">
        <v>12</v>
      </c>
      <c r="D175" s="74"/>
      <c r="E175" s="50"/>
      <c r="F175" s="50"/>
      <c r="G175" s="105"/>
    </row>
    <row r="176" spans="1:7" ht="14.25">
      <c r="A176" s="12">
        <v>3399</v>
      </c>
      <c r="B176" s="13">
        <v>5021</v>
      </c>
      <c r="C176" s="38" t="s">
        <v>97</v>
      </c>
      <c r="D176" s="76">
        <v>3400</v>
      </c>
      <c r="E176" s="45">
        <v>10000</v>
      </c>
      <c r="F176" s="45">
        <v>10000</v>
      </c>
      <c r="G176" s="77">
        <v>10000</v>
      </c>
    </row>
    <row r="177" spans="1:7" ht="15" customHeight="1">
      <c r="A177" s="12">
        <v>3399</v>
      </c>
      <c r="B177" s="13">
        <v>5139</v>
      </c>
      <c r="C177" s="120" t="s">
        <v>224</v>
      </c>
      <c r="D177" s="76">
        <v>10315.5</v>
      </c>
      <c r="E177" s="45">
        <v>13000</v>
      </c>
      <c r="F177" s="45">
        <v>13000</v>
      </c>
      <c r="G177" s="77">
        <v>15000</v>
      </c>
    </row>
    <row r="178" spans="1:7" ht="14.25">
      <c r="A178" s="12">
        <v>3399</v>
      </c>
      <c r="B178" s="13">
        <v>5175</v>
      </c>
      <c r="C178" s="38" t="s">
        <v>10</v>
      </c>
      <c r="D178" s="76">
        <v>162</v>
      </c>
      <c r="E178" s="45">
        <v>1000</v>
      </c>
      <c r="F178" s="45">
        <v>1000</v>
      </c>
      <c r="G178" s="77">
        <v>1000</v>
      </c>
    </row>
    <row r="179" spans="1:7" ht="14.25">
      <c r="A179" s="12">
        <v>3399</v>
      </c>
      <c r="B179" s="13">
        <v>5194</v>
      </c>
      <c r="C179" s="38" t="s">
        <v>225</v>
      </c>
      <c r="D179" s="76">
        <v>40401</v>
      </c>
      <c r="E179" s="45">
        <v>50000</v>
      </c>
      <c r="F179" s="45">
        <v>50000</v>
      </c>
      <c r="G179" s="77">
        <v>50000</v>
      </c>
    </row>
    <row r="180" spans="1:7" ht="14.25">
      <c r="A180" s="12">
        <v>3399</v>
      </c>
      <c r="B180" s="13">
        <v>5492</v>
      </c>
      <c r="C180" s="38" t="s">
        <v>251</v>
      </c>
      <c r="D180" s="76">
        <v>23000</v>
      </c>
      <c r="E180" s="45">
        <v>50000</v>
      </c>
      <c r="F180" s="45">
        <v>50000</v>
      </c>
      <c r="G180" s="77">
        <v>50000</v>
      </c>
    </row>
    <row r="181" spans="1:7" ht="15">
      <c r="A181" s="15"/>
      <c r="B181" s="16"/>
      <c r="C181" s="17" t="s">
        <v>1</v>
      </c>
      <c r="D181" s="62">
        <f>SUM(D176:D180)</f>
        <v>77278.5</v>
      </c>
      <c r="E181" s="46">
        <f>SUM(E176:E180)</f>
        <v>124000</v>
      </c>
      <c r="F181" s="46">
        <f>SUM(F176:F180)</f>
        <v>124000</v>
      </c>
      <c r="G181" s="97">
        <f>SUM(G176:G180)</f>
        <v>126000</v>
      </c>
    </row>
    <row r="182" spans="1:7" ht="15">
      <c r="A182" s="9"/>
      <c r="B182" s="22"/>
      <c r="C182" s="21" t="s">
        <v>177</v>
      </c>
      <c r="D182" s="74"/>
      <c r="E182" s="50"/>
      <c r="F182" s="50"/>
      <c r="G182" s="105"/>
    </row>
    <row r="183" spans="1:7" ht="27">
      <c r="A183" s="12">
        <v>3412</v>
      </c>
      <c r="B183" s="13">
        <v>5139</v>
      </c>
      <c r="C183" s="38" t="s">
        <v>214</v>
      </c>
      <c r="D183" s="76">
        <v>0</v>
      </c>
      <c r="E183" s="45">
        <v>5000</v>
      </c>
      <c r="F183" s="45">
        <v>5000</v>
      </c>
      <c r="G183" s="77">
        <v>5000</v>
      </c>
    </row>
    <row r="184" spans="1:7" ht="14.25">
      <c r="A184" s="12">
        <v>3412</v>
      </c>
      <c r="B184" s="13">
        <v>5169</v>
      </c>
      <c r="C184" s="38" t="s">
        <v>135</v>
      </c>
      <c r="D184" s="76">
        <v>0</v>
      </c>
      <c r="E184" s="45">
        <v>80000</v>
      </c>
      <c r="F184" s="45">
        <v>80000</v>
      </c>
      <c r="G184" s="77">
        <v>0</v>
      </c>
    </row>
    <row r="185" spans="1:7" ht="14.25">
      <c r="A185" s="12">
        <v>3412</v>
      </c>
      <c r="B185" s="13">
        <v>5154</v>
      </c>
      <c r="C185" s="38" t="s">
        <v>233</v>
      </c>
      <c r="D185" s="76">
        <v>-6130</v>
      </c>
      <c r="E185" s="45">
        <v>15000</v>
      </c>
      <c r="F185" s="45">
        <v>15000</v>
      </c>
      <c r="G185" s="77">
        <v>27000</v>
      </c>
    </row>
    <row r="186" spans="1:7" ht="14.25">
      <c r="A186" s="12">
        <v>3412</v>
      </c>
      <c r="B186" s="13">
        <v>5171</v>
      </c>
      <c r="C186" s="38" t="s">
        <v>35</v>
      </c>
      <c r="D186" s="76">
        <v>0</v>
      </c>
      <c r="E186" s="45">
        <v>5000</v>
      </c>
      <c r="F186" s="45">
        <v>5000</v>
      </c>
      <c r="G186" s="77">
        <v>10000</v>
      </c>
    </row>
    <row r="187" spans="1:7" ht="14.25">
      <c r="A187" s="12">
        <v>3412</v>
      </c>
      <c r="B187" s="13">
        <v>6122</v>
      </c>
      <c r="C187" s="38" t="s">
        <v>263</v>
      </c>
      <c r="D187" s="76">
        <v>0</v>
      </c>
      <c r="E187" s="45">
        <v>0</v>
      </c>
      <c r="F187" s="45">
        <v>0</v>
      </c>
      <c r="G187" s="77">
        <v>131500</v>
      </c>
    </row>
    <row r="188" spans="1:7" ht="27">
      <c r="A188" s="12">
        <v>3412</v>
      </c>
      <c r="B188" s="13">
        <v>6121</v>
      </c>
      <c r="C188" s="38" t="s">
        <v>226</v>
      </c>
      <c r="D188" s="76">
        <v>0</v>
      </c>
      <c r="E188" s="45">
        <v>1000000</v>
      </c>
      <c r="F188" s="45">
        <v>0</v>
      </c>
      <c r="G188" s="77">
        <v>100000</v>
      </c>
    </row>
    <row r="189" spans="1:7" ht="15">
      <c r="A189" s="15"/>
      <c r="B189" s="16"/>
      <c r="C189" s="17" t="s">
        <v>1</v>
      </c>
      <c r="D189" s="62">
        <f>SUM(D183:D188)</f>
        <v>-6130</v>
      </c>
      <c r="E189" s="46">
        <f>SUM(E183:E188)</f>
        <v>1105000</v>
      </c>
      <c r="F189" s="46">
        <f>SUM(F183:F188)</f>
        <v>105000</v>
      </c>
      <c r="G189" s="97">
        <f>SUM(G183:G188)</f>
        <v>273500</v>
      </c>
    </row>
    <row r="190" spans="1:7" ht="15">
      <c r="A190" s="138"/>
      <c r="B190" s="139"/>
      <c r="C190" s="140" t="s">
        <v>21</v>
      </c>
      <c r="D190" s="141"/>
      <c r="E190" s="50"/>
      <c r="F190" s="50"/>
      <c r="G190" s="105"/>
    </row>
    <row r="191" spans="1:7" s="31" customFormat="1" ht="14.25">
      <c r="A191" s="32">
        <v>3421</v>
      </c>
      <c r="B191" s="142">
        <v>5139</v>
      </c>
      <c r="C191" s="128" t="s">
        <v>56</v>
      </c>
      <c r="D191" s="76">
        <v>0</v>
      </c>
      <c r="E191" s="45">
        <v>3000</v>
      </c>
      <c r="F191" s="45">
        <v>3000</v>
      </c>
      <c r="G191" s="77">
        <v>3000</v>
      </c>
    </row>
    <row r="192" spans="1:7" s="31" customFormat="1" ht="14.25">
      <c r="A192" s="32">
        <v>3421</v>
      </c>
      <c r="B192" s="142">
        <v>5151</v>
      </c>
      <c r="C192" s="128" t="s">
        <v>4</v>
      </c>
      <c r="D192" s="76">
        <v>849</v>
      </c>
      <c r="E192" s="45">
        <v>2000</v>
      </c>
      <c r="F192" s="45">
        <v>2000</v>
      </c>
      <c r="G192" s="77">
        <v>2000</v>
      </c>
    </row>
    <row r="193" spans="1:7" s="31" customFormat="1" ht="14.25">
      <c r="A193" s="32">
        <v>3421</v>
      </c>
      <c r="B193" s="142">
        <v>5153</v>
      </c>
      <c r="C193" s="128" t="s">
        <v>176</v>
      </c>
      <c r="D193" s="76">
        <v>19309.59</v>
      </c>
      <c r="E193" s="45">
        <v>30000</v>
      </c>
      <c r="F193" s="45">
        <v>30000</v>
      </c>
      <c r="G193" s="77">
        <v>55000</v>
      </c>
    </row>
    <row r="194" spans="1:7" s="31" customFormat="1" ht="14.25">
      <c r="A194" s="32">
        <v>3421</v>
      </c>
      <c r="B194" s="33">
        <v>5154</v>
      </c>
      <c r="C194" s="128" t="s">
        <v>234</v>
      </c>
      <c r="D194" s="76">
        <v>-1446.67</v>
      </c>
      <c r="E194" s="45">
        <v>25000</v>
      </c>
      <c r="F194" s="45">
        <v>25000</v>
      </c>
      <c r="G194" s="77">
        <v>45000</v>
      </c>
    </row>
    <row r="195" spans="1:7" s="31" customFormat="1" ht="14.25">
      <c r="A195" s="32">
        <v>3421</v>
      </c>
      <c r="B195" s="33">
        <v>5169</v>
      </c>
      <c r="C195" s="128" t="s">
        <v>0</v>
      </c>
      <c r="D195" s="76">
        <v>605</v>
      </c>
      <c r="E195" s="45">
        <v>0</v>
      </c>
      <c r="F195" s="45">
        <v>1000</v>
      </c>
      <c r="G195" s="77">
        <v>0</v>
      </c>
    </row>
    <row r="196" spans="1:7" s="31" customFormat="1" ht="14.25">
      <c r="A196" s="32">
        <v>3421</v>
      </c>
      <c r="B196" s="33">
        <v>5171</v>
      </c>
      <c r="C196" s="128" t="s">
        <v>5</v>
      </c>
      <c r="D196" s="76">
        <v>847</v>
      </c>
      <c r="E196" s="45">
        <v>5000</v>
      </c>
      <c r="F196" s="45">
        <v>4000</v>
      </c>
      <c r="G196" s="77">
        <v>5000</v>
      </c>
    </row>
    <row r="197" spans="1:7" ht="15">
      <c r="A197" s="15"/>
      <c r="B197" s="16"/>
      <c r="C197" s="17" t="s">
        <v>1</v>
      </c>
      <c r="D197" s="62">
        <f>SUM(D191:D196)</f>
        <v>20163.92</v>
      </c>
      <c r="E197" s="46">
        <f>SUM(E191:E196)</f>
        <v>65000</v>
      </c>
      <c r="F197" s="46">
        <f>SUM(F191:F196)</f>
        <v>65000</v>
      </c>
      <c r="G197" s="97">
        <f>SUM(G191:G196)</f>
        <v>110000</v>
      </c>
    </row>
    <row r="198" spans="1:7" ht="15">
      <c r="A198" s="9"/>
      <c r="B198" s="22"/>
      <c r="C198" s="21" t="s">
        <v>22</v>
      </c>
      <c r="D198" s="74"/>
      <c r="E198" s="50"/>
      <c r="F198" s="50"/>
      <c r="G198" s="105"/>
    </row>
    <row r="199" spans="1:7" ht="14.25">
      <c r="A199" s="12">
        <v>3612</v>
      </c>
      <c r="B199" s="13">
        <v>5137</v>
      </c>
      <c r="C199" s="38" t="s">
        <v>215</v>
      </c>
      <c r="D199" s="76">
        <v>0</v>
      </c>
      <c r="E199" s="45">
        <v>10000</v>
      </c>
      <c r="F199" s="45">
        <v>10000</v>
      </c>
      <c r="G199" s="77">
        <v>10000</v>
      </c>
    </row>
    <row r="200" spans="1:7" ht="14.25">
      <c r="A200" s="12">
        <v>3612</v>
      </c>
      <c r="B200" s="13">
        <v>5139</v>
      </c>
      <c r="C200" s="38" t="s">
        <v>56</v>
      </c>
      <c r="D200" s="76">
        <v>0</v>
      </c>
      <c r="E200" s="45">
        <v>2000</v>
      </c>
      <c r="F200" s="45">
        <v>2000</v>
      </c>
      <c r="G200" s="77">
        <v>2000</v>
      </c>
    </row>
    <row r="201" spans="1:7" ht="14.25">
      <c r="A201" s="12">
        <v>3612</v>
      </c>
      <c r="B201" s="13">
        <v>5154</v>
      </c>
      <c r="C201" s="38" t="s">
        <v>235</v>
      </c>
      <c r="D201" s="76">
        <v>2776.14</v>
      </c>
      <c r="E201" s="45">
        <v>5000</v>
      </c>
      <c r="F201" s="45">
        <v>5000</v>
      </c>
      <c r="G201" s="77">
        <v>9000</v>
      </c>
    </row>
    <row r="202" spans="1:7" ht="14.25">
      <c r="A202" s="12">
        <v>3612</v>
      </c>
      <c r="B202" s="13">
        <v>5166</v>
      </c>
      <c r="C202" s="38" t="s">
        <v>116</v>
      </c>
      <c r="D202" s="76">
        <v>0</v>
      </c>
      <c r="E202" s="45">
        <v>5000</v>
      </c>
      <c r="F202" s="45">
        <v>5000</v>
      </c>
      <c r="G202" s="77">
        <v>5000</v>
      </c>
    </row>
    <row r="203" spans="1:7" ht="14.25">
      <c r="A203" s="12">
        <v>3612</v>
      </c>
      <c r="B203" s="13">
        <v>5169</v>
      </c>
      <c r="C203" s="38" t="s">
        <v>0</v>
      </c>
      <c r="D203" s="76">
        <v>0</v>
      </c>
      <c r="E203" s="45">
        <v>5000</v>
      </c>
      <c r="F203" s="45">
        <v>28300</v>
      </c>
      <c r="G203" s="77">
        <v>5000</v>
      </c>
    </row>
    <row r="204" spans="1:7" ht="14.25">
      <c r="A204" s="12">
        <v>3612</v>
      </c>
      <c r="B204" s="13">
        <v>5171</v>
      </c>
      <c r="C204" s="38" t="s">
        <v>35</v>
      </c>
      <c r="D204" s="76">
        <v>2494.35</v>
      </c>
      <c r="E204" s="45">
        <v>15000</v>
      </c>
      <c r="F204" s="45">
        <v>15000</v>
      </c>
      <c r="G204" s="77">
        <v>15000</v>
      </c>
    </row>
    <row r="205" spans="1:7" ht="14.25">
      <c r="A205" s="12">
        <v>3612</v>
      </c>
      <c r="B205" s="13">
        <v>5199</v>
      </c>
      <c r="C205" s="38" t="s">
        <v>62</v>
      </c>
      <c r="D205" s="76">
        <v>0</v>
      </c>
      <c r="E205" s="45">
        <v>18000</v>
      </c>
      <c r="F205" s="45">
        <v>18000</v>
      </c>
      <c r="G205" s="77">
        <v>18000</v>
      </c>
    </row>
    <row r="206" spans="1:7" ht="15">
      <c r="A206" s="15"/>
      <c r="B206" s="16"/>
      <c r="C206" s="17" t="s">
        <v>1</v>
      </c>
      <c r="D206" s="62">
        <f>SUM(D199:D205)</f>
        <v>5270.49</v>
      </c>
      <c r="E206" s="46">
        <f>SUM(E199:E205)</f>
        <v>60000</v>
      </c>
      <c r="F206" s="46">
        <f>SUM(F199:F205)</f>
        <v>83300</v>
      </c>
      <c r="G206" s="97">
        <f>SUM(G199:G205)</f>
        <v>64000</v>
      </c>
    </row>
    <row r="207" spans="1:7" ht="15">
      <c r="A207" s="9"/>
      <c r="B207" s="22"/>
      <c r="C207" s="21" t="s">
        <v>174</v>
      </c>
      <c r="D207" s="74"/>
      <c r="E207" s="50"/>
      <c r="F207" s="50"/>
      <c r="G207" s="105"/>
    </row>
    <row r="208" spans="1:7" ht="14.25">
      <c r="A208" s="12">
        <v>3613</v>
      </c>
      <c r="B208" s="13">
        <v>5139</v>
      </c>
      <c r="C208" s="38" t="s">
        <v>56</v>
      </c>
      <c r="D208" s="76">
        <v>0</v>
      </c>
      <c r="E208" s="45">
        <v>1000</v>
      </c>
      <c r="F208" s="45">
        <v>1000</v>
      </c>
      <c r="G208" s="77">
        <v>1000</v>
      </c>
    </row>
    <row r="209" spans="1:7" ht="14.25">
      <c r="A209" s="12">
        <v>3613</v>
      </c>
      <c r="B209" s="13">
        <v>5151</v>
      </c>
      <c r="C209" s="38" t="s">
        <v>4</v>
      </c>
      <c r="D209" s="76">
        <v>11650.82</v>
      </c>
      <c r="E209" s="45">
        <v>0</v>
      </c>
      <c r="F209" s="45">
        <v>0</v>
      </c>
      <c r="G209" s="77">
        <v>15000</v>
      </c>
    </row>
    <row r="210" spans="1:7" ht="14.25">
      <c r="A210" s="12">
        <v>3613</v>
      </c>
      <c r="B210" s="13">
        <v>5153</v>
      </c>
      <c r="C210" s="38" t="s">
        <v>6</v>
      </c>
      <c r="D210" s="76">
        <v>55268.88</v>
      </c>
      <c r="E210" s="45">
        <v>60000</v>
      </c>
      <c r="F210" s="45">
        <v>60000</v>
      </c>
      <c r="G210" s="77">
        <v>150000</v>
      </c>
    </row>
    <row r="211" spans="1:7" ht="27">
      <c r="A211" s="12">
        <v>3613</v>
      </c>
      <c r="B211" s="13">
        <v>5154</v>
      </c>
      <c r="C211" s="38" t="s">
        <v>236</v>
      </c>
      <c r="D211" s="76">
        <v>37908.63</v>
      </c>
      <c r="E211" s="45">
        <v>100000</v>
      </c>
      <c r="F211" s="45">
        <v>100000</v>
      </c>
      <c r="G211" s="77">
        <v>100000</v>
      </c>
    </row>
    <row r="212" spans="1:7" ht="14.25">
      <c r="A212" s="12">
        <v>3613</v>
      </c>
      <c r="B212" s="13">
        <v>5169</v>
      </c>
      <c r="C212" s="124" t="s">
        <v>252</v>
      </c>
      <c r="D212" s="76">
        <v>0</v>
      </c>
      <c r="E212" s="45">
        <v>10000</v>
      </c>
      <c r="F212" s="45">
        <v>10000</v>
      </c>
      <c r="G212" s="77">
        <v>5000000</v>
      </c>
    </row>
    <row r="213" spans="1:7" ht="14.25">
      <c r="A213" s="12">
        <v>3613</v>
      </c>
      <c r="B213" s="13">
        <v>5171</v>
      </c>
      <c r="C213" s="38" t="s">
        <v>35</v>
      </c>
      <c r="D213" s="76">
        <v>3570</v>
      </c>
      <c r="E213" s="45">
        <v>20000</v>
      </c>
      <c r="F213" s="45">
        <v>20000</v>
      </c>
      <c r="G213" s="77">
        <v>20000</v>
      </c>
    </row>
    <row r="214" spans="1:7" ht="15">
      <c r="A214" s="15"/>
      <c r="B214" s="16"/>
      <c r="C214" s="17" t="s">
        <v>1</v>
      </c>
      <c r="D214" s="62">
        <f>SUM(D208:D213)</f>
        <v>108398.32999999999</v>
      </c>
      <c r="E214" s="46">
        <f>SUM(E208:E213)</f>
        <v>191000</v>
      </c>
      <c r="F214" s="46">
        <f>SUM(F208:F213)</f>
        <v>191000</v>
      </c>
      <c r="G214" s="97">
        <f>SUM(G208:G213)</f>
        <v>5286000</v>
      </c>
    </row>
    <row r="215" spans="1:7" ht="15">
      <c r="A215" s="9"/>
      <c r="B215" s="22"/>
      <c r="C215" s="21" t="s">
        <v>23</v>
      </c>
      <c r="D215" s="74"/>
      <c r="E215" s="50"/>
      <c r="F215" s="50"/>
      <c r="G215" s="105"/>
    </row>
    <row r="216" spans="1:7" ht="14.25">
      <c r="A216" s="12">
        <v>3631</v>
      </c>
      <c r="B216" s="13">
        <v>5139</v>
      </c>
      <c r="C216" s="38" t="s">
        <v>56</v>
      </c>
      <c r="D216" s="76">
        <v>0</v>
      </c>
      <c r="E216" s="45">
        <v>5000</v>
      </c>
      <c r="F216" s="45">
        <v>5000</v>
      </c>
      <c r="G216" s="77">
        <v>5000</v>
      </c>
    </row>
    <row r="217" spans="1:7" ht="14.25">
      <c r="A217" s="12">
        <v>3631</v>
      </c>
      <c r="B217" s="13">
        <v>5154</v>
      </c>
      <c r="C217" s="38" t="s">
        <v>232</v>
      </c>
      <c r="D217" s="76">
        <v>321618.26</v>
      </c>
      <c r="E217" s="45">
        <v>400000</v>
      </c>
      <c r="F217" s="45">
        <v>475000</v>
      </c>
      <c r="G217" s="77">
        <v>85500</v>
      </c>
    </row>
    <row r="218" spans="1:7" ht="14.25">
      <c r="A218" s="12">
        <v>3631</v>
      </c>
      <c r="B218" s="13">
        <v>5169</v>
      </c>
      <c r="C218" s="38" t="s">
        <v>84</v>
      </c>
      <c r="D218" s="76">
        <v>0</v>
      </c>
      <c r="E218" s="45">
        <v>10000</v>
      </c>
      <c r="F218" s="45">
        <v>10000</v>
      </c>
      <c r="G218" s="77">
        <v>10000</v>
      </c>
    </row>
    <row r="219" spans="1:7" ht="14.25">
      <c r="A219" s="12">
        <v>3631</v>
      </c>
      <c r="B219" s="13">
        <v>5171</v>
      </c>
      <c r="C219" s="38" t="s">
        <v>216</v>
      </c>
      <c r="D219" s="76">
        <v>196214.81</v>
      </c>
      <c r="E219" s="45">
        <v>250000</v>
      </c>
      <c r="F219" s="45">
        <v>420000</v>
      </c>
      <c r="G219" s="77">
        <v>300000</v>
      </c>
    </row>
    <row r="220" spans="1:7" ht="14.25">
      <c r="A220" s="12">
        <v>3631</v>
      </c>
      <c r="B220" s="13">
        <v>6121</v>
      </c>
      <c r="C220" s="38" t="s">
        <v>217</v>
      </c>
      <c r="D220" s="76">
        <v>0</v>
      </c>
      <c r="E220" s="45">
        <v>200000</v>
      </c>
      <c r="F220" s="45">
        <v>265200</v>
      </c>
      <c r="G220" s="77">
        <v>1000000</v>
      </c>
    </row>
    <row r="221" spans="1:7" ht="15">
      <c r="A221" s="15"/>
      <c r="B221" s="16"/>
      <c r="C221" s="17" t="s">
        <v>1</v>
      </c>
      <c r="D221" s="62">
        <f>SUM(D216:D220)</f>
        <v>517833.07</v>
      </c>
      <c r="E221" s="46">
        <f>SUM(E216:E220)</f>
        <v>865000</v>
      </c>
      <c r="F221" s="46">
        <f>SUM(F216:F220)</f>
        <v>1175200</v>
      </c>
      <c r="G221" s="97">
        <f>SUM(G216:G220)</f>
        <v>1400500</v>
      </c>
    </row>
    <row r="222" spans="1:7" ht="15">
      <c r="A222" s="9"/>
      <c r="B222" s="22"/>
      <c r="C222" s="21" t="s">
        <v>24</v>
      </c>
      <c r="D222" s="74"/>
      <c r="E222" s="50"/>
      <c r="F222" s="50"/>
      <c r="G222" s="105"/>
    </row>
    <row r="223" spans="1:7" ht="14.25">
      <c r="A223" s="12">
        <v>3632</v>
      </c>
      <c r="B223" s="13">
        <v>5139</v>
      </c>
      <c r="C223" s="38" t="s">
        <v>142</v>
      </c>
      <c r="D223" s="76">
        <v>3949.09</v>
      </c>
      <c r="E223" s="45">
        <v>10000</v>
      </c>
      <c r="F223" s="45">
        <v>10000</v>
      </c>
      <c r="G223" s="77">
        <v>10000</v>
      </c>
    </row>
    <row r="224" spans="1:7" ht="14.25">
      <c r="A224" s="12">
        <v>3632</v>
      </c>
      <c r="B224" s="13">
        <v>5151</v>
      </c>
      <c r="C224" s="38" t="s">
        <v>4</v>
      </c>
      <c r="D224" s="76">
        <v>5020</v>
      </c>
      <c r="E224" s="45">
        <v>7000</v>
      </c>
      <c r="F224" s="45">
        <v>7000</v>
      </c>
      <c r="G224" s="77">
        <v>7000</v>
      </c>
    </row>
    <row r="225" spans="1:7" ht="14.25">
      <c r="A225" s="12">
        <v>3632</v>
      </c>
      <c r="B225" s="13">
        <v>5154</v>
      </c>
      <c r="C225" s="38" t="s">
        <v>237</v>
      </c>
      <c r="D225" s="76">
        <v>19106.27</v>
      </c>
      <c r="E225" s="45">
        <v>13000</v>
      </c>
      <c r="F225" s="45">
        <v>23000</v>
      </c>
      <c r="G225" s="77">
        <v>40000</v>
      </c>
    </row>
    <row r="226" spans="1:7" ht="14.25">
      <c r="A226" s="12">
        <v>3632</v>
      </c>
      <c r="B226" s="13">
        <v>5168</v>
      </c>
      <c r="C226" s="38" t="s">
        <v>223</v>
      </c>
      <c r="D226" s="76">
        <v>0</v>
      </c>
      <c r="E226" s="45">
        <v>1500</v>
      </c>
      <c r="F226" s="45">
        <v>1500</v>
      </c>
      <c r="G226" s="77">
        <v>1500</v>
      </c>
    </row>
    <row r="227" spans="1:7" ht="27">
      <c r="A227" s="12">
        <v>3632</v>
      </c>
      <c r="B227" s="13">
        <v>5169</v>
      </c>
      <c r="C227" s="38" t="s">
        <v>218</v>
      </c>
      <c r="D227" s="76">
        <v>140</v>
      </c>
      <c r="E227" s="45">
        <v>2000000</v>
      </c>
      <c r="F227" s="45">
        <v>1800000</v>
      </c>
      <c r="G227" s="77">
        <v>2000000</v>
      </c>
    </row>
    <row r="228" spans="1:7" ht="14.25">
      <c r="A228" s="12">
        <v>3632</v>
      </c>
      <c r="B228" s="13">
        <v>5171</v>
      </c>
      <c r="C228" s="38" t="s">
        <v>149</v>
      </c>
      <c r="D228" s="76">
        <v>0</v>
      </c>
      <c r="E228" s="45">
        <v>10000</v>
      </c>
      <c r="F228" s="45">
        <v>500000</v>
      </c>
      <c r="G228" s="77">
        <v>10000</v>
      </c>
    </row>
    <row r="229" spans="1:7" ht="15">
      <c r="A229" s="15"/>
      <c r="B229" s="16"/>
      <c r="C229" s="17" t="s">
        <v>1</v>
      </c>
      <c r="D229" s="62">
        <f>SUM(D223:D228)</f>
        <v>28215.36</v>
      </c>
      <c r="E229" s="46">
        <f>SUM(E223:E228)</f>
        <v>2041500</v>
      </c>
      <c r="F229" s="46">
        <f>SUM(F223:F228)</f>
        <v>2341500</v>
      </c>
      <c r="G229" s="97">
        <f>SUM(G223:G228)</f>
        <v>2068500</v>
      </c>
    </row>
    <row r="230" spans="1:7" ht="15">
      <c r="A230" s="9"/>
      <c r="B230" s="22"/>
      <c r="C230" s="21" t="s">
        <v>151</v>
      </c>
      <c r="D230" s="82"/>
      <c r="E230" s="49"/>
      <c r="F230" s="49"/>
      <c r="G230" s="106"/>
    </row>
    <row r="231" spans="1:7" ht="14.25">
      <c r="A231" s="12">
        <v>3635</v>
      </c>
      <c r="B231" s="13">
        <v>5169</v>
      </c>
      <c r="C231" s="128" t="s">
        <v>0</v>
      </c>
      <c r="D231" s="76">
        <v>0</v>
      </c>
      <c r="E231" s="45">
        <v>10000</v>
      </c>
      <c r="F231" s="45">
        <v>10000</v>
      </c>
      <c r="G231" s="77">
        <v>10000</v>
      </c>
    </row>
    <row r="232" spans="1:7" ht="15">
      <c r="A232" s="15"/>
      <c r="B232" s="16"/>
      <c r="C232" s="17" t="s">
        <v>1</v>
      </c>
      <c r="D232" s="62">
        <f>SUM(D231)</f>
        <v>0</v>
      </c>
      <c r="E232" s="46">
        <f>SUM(E231)</f>
        <v>10000</v>
      </c>
      <c r="F232" s="46">
        <f>SUM(F231)</f>
        <v>10000</v>
      </c>
      <c r="G232" s="97">
        <f>SUM(G231)</f>
        <v>10000</v>
      </c>
    </row>
    <row r="233" spans="1:7" ht="15">
      <c r="A233" s="9"/>
      <c r="B233" s="22"/>
      <c r="C233" s="21" t="s">
        <v>25</v>
      </c>
      <c r="D233" s="74"/>
      <c r="E233" s="50"/>
      <c r="F233" s="50"/>
      <c r="G233" s="105"/>
    </row>
    <row r="234" spans="1:7" ht="14.25">
      <c r="A234" s="12">
        <v>3639</v>
      </c>
      <c r="B234" s="13">
        <v>5139</v>
      </c>
      <c r="C234" s="38" t="s">
        <v>56</v>
      </c>
      <c r="D234" s="76">
        <v>0</v>
      </c>
      <c r="E234" s="45">
        <v>5000</v>
      </c>
      <c r="F234" s="45">
        <v>5000</v>
      </c>
      <c r="G234" s="77">
        <v>5000</v>
      </c>
    </row>
    <row r="235" spans="1:7" ht="14.25">
      <c r="A235" s="12">
        <v>3639</v>
      </c>
      <c r="B235" s="13">
        <v>5151</v>
      </c>
      <c r="C235" s="38" t="s">
        <v>4</v>
      </c>
      <c r="D235" s="76">
        <v>2879.52</v>
      </c>
      <c r="E235" s="45">
        <v>5000</v>
      </c>
      <c r="F235" s="45">
        <v>5000</v>
      </c>
      <c r="G235" s="77">
        <v>5000</v>
      </c>
    </row>
    <row r="236" spans="1:7" ht="14.25">
      <c r="A236" s="12">
        <v>3639</v>
      </c>
      <c r="B236" s="13">
        <v>5154</v>
      </c>
      <c r="C236" s="38" t="s">
        <v>232</v>
      </c>
      <c r="D236" s="76">
        <v>15507.16</v>
      </c>
      <c r="E236" s="45">
        <v>40000</v>
      </c>
      <c r="F236" s="45">
        <v>40000</v>
      </c>
      <c r="G236" s="77">
        <v>50000</v>
      </c>
    </row>
    <row r="237" spans="1:7" ht="14.25">
      <c r="A237" s="12">
        <v>3639</v>
      </c>
      <c r="B237" s="13">
        <v>5164</v>
      </c>
      <c r="C237" s="38" t="s">
        <v>164</v>
      </c>
      <c r="D237" s="76">
        <v>9010</v>
      </c>
      <c r="E237" s="45">
        <v>10000</v>
      </c>
      <c r="F237" s="45">
        <v>10000</v>
      </c>
      <c r="G237" s="77">
        <v>10000</v>
      </c>
    </row>
    <row r="238" spans="1:7" ht="14.25">
      <c r="A238" s="12">
        <v>3639</v>
      </c>
      <c r="B238" s="13">
        <v>5166</v>
      </c>
      <c r="C238" s="38" t="s">
        <v>116</v>
      </c>
      <c r="D238" s="76">
        <v>8470</v>
      </c>
      <c r="E238" s="45">
        <v>60000</v>
      </c>
      <c r="F238" s="45">
        <v>60000</v>
      </c>
      <c r="G238" s="77">
        <v>100000</v>
      </c>
    </row>
    <row r="239" spans="1:7" ht="14.25">
      <c r="A239" s="12">
        <v>3639</v>
      </c>
      <c r="B239" s="13">
        <v>5169</v>
      </c>
      <c r="C239" s="38" t="s">
        <v>219</v>
      </c>
      <c r="D239" s="76">
        <v>229.9</v>
      </c>
      <c r="E239" s="45">
        <v>20000</v>
      </c>
      <c r="F239" s="45">
        <v>18000</v>
      </c>
      <c r="G239" s="77">
        <v>10000</v>
      </c>
    </row>
    <row r="240" spans="1:7" ht="14.25">
      <c r="A240" s="12">
        <v>3639</v>
      </c>
      <c r="B240" s="13">
        <v>5171</v>
      </c>
      <c r="C240" s="38" t="s">
        <v>118</v>
      </c>
      <c r="D240" s="76">
        <v>726</v>
      </c>
      <c r="E240" s="45">
        <v>25000</v>
      </c>
      <c r="F240" s="45">
        <v>25000</v>
      </c>
      <c r="G240" s="77">
        <v>25000</v>
      </c>
    </row>
    <row r="241" spans="1:7" ht="14.25">
      <c r="A241" s="12">
        <v>3639</v>
      </c>
      <c r="B241" s="13">
        <v>5362</v>
      </c>
      <c r="C241" s="38" t="s">
        <v>161</v>
      </c>
      <c r="D241" s="76">
        <v>2616</v>
      </c>
      <c r="E241" s="45">
        <v>1700</v>
      </c>
      <c r="F241" s="45">
        <v>2700</v>
      </c>
      <c r="G241" s="77">
        <v>4000</v>
      </c>
    </row>
    <row r="242" spans="1:7" ht="14.25">
      <c r="A242" s="12">
        <v>3639</v>
      </c>
      <c r="B242" s="13">
        <v>6121</v>
      </c>
      <c r="C242" s="38" t="s">
        <v>253</v>
      </c>
      <c r="D242" s="76">
        <v>96195</v>
      </c>
      <c r="E242" s="45">
        <v>500000</v>
      </c>
      <c r="F242" s="45">
        <v>500000</v>
      </c>
      <c r="G242" s="77">
        <v>300000</v>
      </c>
    </row>
    <row r="243" spans="1:7" ht="14.25">
      <c r="A243" s="12">
        <v>3639</v>
      </c>
      <c r="B243" s="13">
        <v>6130</v>
      </c>
      <c r="C243" s="38" t="s">
        <v>162</v>
      </c>
      <c r="D243" s="76">
        <v>1000</v>
      </c>
      <c r="E243" s="45">
        <v>0</v>
      </c>
      <c r="F243" s="45">
        <v>1000</v>
      </c>
      <c r="G243" s="77">
        <v>0</v>
      </c>
    </row>
    <row r="244" spans="1:7" ht="15">
      <c r="A244" s="15"/>
      <c r="B244" s="16"/>
      <c r="C244" s="17" t="s">
        <v>1</v>
      </c>
      <c r="D244" s="62">
        <f>SUM(D234:D243)</f>
        <v>136633.58000000002</v>
      </c>
      <c r="E244" s="46">
        <f>SUM(E234:E243)</f>
        <v>666700</v>
      </c>
      <c r="F244" s="46">
        <f>SUM(F234:F243)</f>
        <v>666700</v>
      </c>
      <c r="G244" s="97">
        <f>SUM(G234:G243)</f>
        <v>509000</v>
      </c>
    </row>
    <row r="245" spans="1:7" ht="15">
      <c r="A245" s="9"/>
      <c r="B245" s="22"/>
      <c r="C245" s="21" t="s">
        <v>26</v>
      </c>
      <c r="D245" s="74"/>
      <c r="E245" s="50"/>
      <c r="F245" s="50"/>
      <c r="G245" s="105"/>
    </row>
    <row r="246" spans="1:7" ht="14.25">
      <c r="A246" s="12">
        <v>3722</v>
      </c>
      <c r="B246" s="13">
        <v>5139</v>
      </c>
      <c r="C246" s="38" t="s">
        <v>179</v>
      </c>
      <c r="D246" s="76">
        <v>0</v>
      </c>
      <c r="E246" s="45">
        <v>5000</v>
      </c>
      <c r="F246" s="45">
        <v>5000</v>
      </c>
      <c r="G246" s="77">
        <v>5000</v>
      </c>
    </row>
    <row r="247" spans="1:7" ht="14.25">
      <c r="A247" s="12">
        <v>3722</v>
      </c>
      <c r="B247" s="13">
        <v>5169</v>
      </c>
      <c r="C247" s="38" t="s">
        <v>254</v>
      </c>
      <c r="D247" s="76">
        <v>1303499.44</v>
      </c>
      <c r="E247" s="45">
        <v>1700000</v>
      </c>
      <c r="F247" s="45">
        <v>1700000</v>
      </c>
      <c r="G247" s="77">
        <v>1800000</v>
      </c>
    </row>
    <row r="248" spans="1:7" ht="15">
      <c r="A248" s="15"/>
      <c r="B248" s="16"/>
      <c r="C248" s="17" t="s">
        <v>1</v>
      </c>
      <c r="D248" s="62">
        <f>SUM(D246:D247)</f>
        <v>1303499.44</v>
      </c>
      <c r="E248" s="46">
        <f>SUM(E246:E247)</f>
        <v>1705000</v>
      </c>
      <c r="F248" s="46">
        <f>SUM(F246:F247)</f>
        <v>1705000</v>
      </c>
      <c r="G248" s="97">
        <f>SUM(G246:G247)</f>
        <v>1805000</v>
      </c>
    </row>
    <row r="249" spans="1:7" ht="15">
      <c r="A249" s="9"/>
      <c r="B249" s="22"/>
      <c r="C249" s="21" t="s">
        <v>27</v>
      </c>
      <c r="D249" s="74"/>
      <c r="E249" s="50"/>
      <c r="F249" s="50"/>
      <c r="G249" s="105"/>
    </row>
    <row r="250" spans="1:7" ht="14.25">
      <c r="A250" s="12">
        <v>3725</v>
      </c>
      <c r="B250" s="13">
        <v>5021</v>
      </c>
      <c r="C250" s="38" t="s">
        <v>90</v>
      </c>
      <c r="D250" s="76">
        <v>109305</v>
      </c>
      <c r="E250" s="45">
        <v>140000</v>
      </c>
      <c r="F250" s="45">
        <v>140000</v>
      </c>
      <c r="G250" s="77">
        <v>160000</v>
      </c>
    </row>
    <row r="251" spans="1:7" ht="14.25">
      <c r="A251" s="12">
        <v>3725</v>
      </c>
      <c r="B251" s="13">
        <v>5031</v>
      </c>
      <c r="C251" s="38" t="s">
        <v>3</v>
      </c>
      <c r="D251" s="76">
        <v>24901.68</v>
      </c>
      <c r="E251" s="45">
        <f>CEILING((E250)*0.25,1000)</f>
        <v>35000</v>
      </c>
      <c r="F251" s="45">
        <f>CEILING((F250)*0.25,1000)</f>
        <v>35000</v>
      </c>
      <c r="G251" s="77">
        <f>CEILING((G250)*0.25,1000)</f>
        <v>40000</v>
      </c>
    </row>
    <row r="252" spans="1:7" ht="14.25">
      <c r="A252" s="12">
        <v>3725</v>
      </c>
      <c r="B252" s="13">
        <v>5032</v>
      </c>
      <c r="C252" s="38" t="s">
        <v>99</v>
      </c>
      <c r="D252" s="76">
        <v>9036</v>
      </c>
      <c r="E252" s="45">
        <f>CEILING((E250)*0.09,1000)</f>
        <v>13000</v>
      </c>
      <c r="F252" s="45">
        <f>CEILING((F250)*0.09,1000)</f>
        <v>13000</v>
      </c>
      <c r="G252" s="77">
        <f>CEILING((G250)*0.09,1000)</f>
        <v>15000</v>
      </c>
    </row>
    <row r="253" spans="1:7" ht="14.25">
      <c r="A253" s="12">
        <v>3725</v>
      </c>
      <c r="B253" s="13">
        <v>5133</v>
      </c>
      <c r="C253" s="38" t="s">
        <v>103</v>
      </c>
      <c r="D253" s="76">
        <v>264</v>
      </c>
      <c r="E253" s="45">
        <v>0</v>
      </c>
      <c r="F253" s="45">
        <v>300</v>
      </c>
      <c r="G253" s="77">
        <v>1000</v>
      </c>
    </row>
    <row r="254" spans="1:7" ht="14.25">
      <c r="A254" s="12">
        <v>3725</v>
      </c>
      <c r="B254" s="13">
        <v>5137</v>
      </c>
      <c r="C254" s="38" t="s">
        <v>139</v>
      </c>
      <c r="D254" s="76">
        <v>1315</v>
      </c>
      <c r="E254" s="45">
        <v>0</v>
      </c>
      <c r="F254" s="45">
        <v>1400</v>
      </c>
      <c r="G254" s="77">
        <v>0</v>
      </c>
    </row>
    <row r="255" spans="1:7" ht="14.25">
      <c r="A255" s="12">
        <v>3725</v>
      </c>
      <c r="B255" s="13">
        <v>5139</v>
      </c>
      <c r="C255" s="38" t="s">
        <v>56</v>
      </c>
      <c r="D255" s="76">
        <v>8705</v>
      </c>
      <c r="E255" s="45">
        <v>10000</v>
      </c>
      <c r="F255" s="45">
        <v>10000</v>
      </c>
      <c r="G255" s="77">
        <v>10000</v>
      </c>
    </row>
    <row r="256" spans="1:7" ht="14.25">
      <c r="A256" s="12">
        <v>3725</v>
      </c>
      <c r="B256" s="13">
        <v>5151</v>
      </c>
      <c r="C256" s="38" t="s">
        <v>110</v>
      </c>
      <c r="D256" s="76">
        <v>54</v>
      </c>
      <c r="E256" s="45">
        <v>1000</v>
      </c>
      <c r="F256" s="45">
        <v>1000</v>
      </c>
      <c r="G256" s="77">
        <v>1000</v>
      </c>
    </row>
    <row r="257" spans="1:7" ht="14.25">
      <c r="A257" s="12">
        <v>3725</v>
      </c>
      <c r="B257" s="13">
        <v>5154</v>
      </c>
      <c r="C257" s="38" t="s">
        <v>238</v>
      </c>
      <c r="D257" s="76">
        <v>15918.4</v>
      </c>
      <c r="E257" s="45">
        <v>20000</v>
      </c>
      <c r="F257" s="45">
        <v>20000</v>
      </c>
      <c r="G257" s="77">
        <v>36000</v>
      </c>
    </row>
    <row r="258" spans="1:7" ht="14.25">
      <c r="A258" s="12">
        <v>3725</v>
      </c>
      <c r="B258" s="13">
        <v>5169</v>
      </c>
      <c r="C258" s="38" t="s">
        <v>163</v>
      </c>
      <c r="D258" s="76">
        <v>1322879.12</v>
      </c>
      <c r="E258" s="45">
        <v>2000000</v>
      </c>
      <c r="F258" s="45">
        <v>1909300</v>
      </c>
      <c r="G258" s="77">
        <v>2000000</v>
      </c>
    </row>
    <row r="259" spans="1:7" ht="14.25">
      <c r="A259" s="12">
        <v>3725</v>
      </c>
      <c r="B259" s="13">
        <v>6121</v>
      </c>
      <c r="C259" s="38" t="s">
        <v>220</v>
      </c>
      <c r="D259" s="76">
        <v>503501.81</v>
      </c>
      <c r="E259" s="45">
        <v>0</v>
      </c>
      <c r="F259" s="45">
        <v>514000</v>
      </c>
      <c r="G259" s="77">
        <v>200000</v>
      </c>
    </row>
    <row r="260" spans="1:7" ht="14.25">
      <c r="A260" s="12">
        <v>3725</v>
      </c>
      <c r="B260" s="13">
        <v>6122</v>
      </c>
      <c r="C260" s="38" t="s">
        <v>221</v>
      </c>
      <c r="D260" s="76">
        <v>74415</v>
      </c>
      <c r="E260" s="45">
        <v>1100000</v>
      </c>
      <c r="F260" s="45">
        <v>1075000</v>
      </c>
      <c r="G260" s="77">
        <v>0</v>
      </c>
    </row>
    <row r="261" spans="1:7" ht="15">
      <c r="A261" s="15"/>
      <c r="B261" s="16"/>
      <c r="C261" s="17" t="s">
        <v>1</v>
      </c>
      <c r="D261" s="62">
        <f>SUM(D250:D260)</f>
        <v>2070295.0100000002</v>
      </c>
      <c r="E261" s="46">
        <f>SUM(E250:E260)</f>
        <v>3319000</v>
      </c>
      <c r="F261" s="46">
        <f>SUM(F250:F260)</f>
        <v>3719000</v>
      </c>
      <c r="G261" s="97">
        <f>SUM(G250:G260)</f>
        <v>2463000</v>
      </c>
    </row>
    <row r="262" spans="1:7" ht="15">
      <c r="A262" s="9"/>
      <c r="B262" s="22"/>
      <c r="C262" s="21" t="s">
        <v>28</v>
      </c>
      <c r="D262" s="74"/>
      <c r="E262" s="50"/>
      <c r="F262" s="50"/>
      <c r="G262" s="105"/>
    </row>
    <row r="263" spans="1:7" ht="14.25">
      <c r="A263" s="12">
        <v>3729</v>
      </c>
      <c r="B263" s="13">
        <v>5169</v>
      </c>
      <c r="C263" s="38" t="s">
        <v>63</v>
      </c>
      <c r="D263" s="76">
        <v>0</v>
      </c>
      <c r="E263" s="45">
        <v>35000</v>
      </c>
      <c r="F263" s="45">
        <v>35000</v>
      </c>
      <c r="G263" s="77">
        <v>35000</v>
      </c>
    </row>
    <row r="264" spans="1:7" ht="15">
      <c r="A264" s="15"/>
      <c r="B264" s="16"/>
      <c r="C264" s="17" t="s">
        <v>1</v>
      </c>
      <c r="D264" s="62">
        <f>SUM(D263)</f>
        <v>0</v>
      </c>
      <c r="E264" s="46">
        <f>SUM(E263)</f>
        <v>35000</v>
      </c>
      <c r="F264" s="46">
        <f>SUM(F263)</f>
        <v>35000</v>
      </c>
      <c r="G264" s="97">
        <f>SUM(G263)</f>
        <v>35000</v>
      </c>
    </row>
    <row r="265" spans="1:7" ht="15">
      <c r="A265" s="9"/>
      <c r="B265" s="22"/>
      <c r="C265" s="21" t="s">
        <v>29</v>
      </c>
      <c r="D265" s="80"/>
      <c r="E265" s="51"/>
      <c r="F265" s="51"/>
      <c r="G265" s="107"/>
    </row>
    <row r="266" spans="1:7" ht="14.25">
      <c r="A266" s="12">
        <v>3745</v>
      </c>
      <c r="B266" s="13">
        <v>5011</v>
      </c>
      <c r="C266" s="38" t="s">
        <v>2</v>
      </c>
      <c r="D266" s="76">
        <v>1249211</v>
      </c>
      <c r="E266" s="45">
        <v>2200000</v>
      </c>
      <c r="F266" s="45">
        <v>1964600</v>
      </c>
      <c r="G266" s="77">
        <v>2300000</v>
      </c>
    </row>
    <row r="267" spans="1:7" ht="14.25">
      <c r="A267" s="12">
        <v>3745</v>
      </c>
      <c r="B267" s="13">
        <v>5021</v>
      </c>
      <c r="C267" s="38" t="s">
        <v>90</v>
      </c>
      <c r="D267" s="76">
        <v>104059</v>
      </c>
      <c r="E267" s="45">
        <v>60000</v>
      </c>
      <c r="F267" s="45">
        <v>120000</v>
      </c>
      <c r="G267" s="77">
        <v>120000</v>
      </c>
    </row>
    <row r="268" spans="1:7" ht="14.25">
      <c r="A268" s="12">
        <v>3745</v>
      </c>
      <c r="B268" s="13">
        <v>5031</v>
      </c>
      <c r="C268" s="38" t="s">
        <v>3</v>
      </c>
      <c r="D268" s="76">
        <v>311492.34</v>
      </c>
      <c r="E268" s="45">
        <f>CEILING(E266*0.25,1000)</f>
        <v>550000</v>
      </c>
      <c r="F268" s="45">
        <v>550000</v>
      </c>
      <c r="G268" s="77">
        <f>CEILING(G266*0.25,1000)</f>
        <v>575000</v>
      </c>
    </row>
    <row r="269" spans="1:7" ht="14.25">
      <c r="A269" s="12">
        <v>3745</v>
      </c>
      <c r="B269" s="13">
        <v>5032</v>
      </c>
      <c r="C269" s="38" t="s">
        <v>99</v>
      </c>
      <c r="D269" s="76">
        <v>114678</v>
      </c>
      <c r="E269" s="45">
        <f>CEILING(E266*0.09,1000)</f>
        <v>198000</v>
      </c>
      <c r="F269" s="45">
        <v>198000</v>
      </c>
      <c r="G269" s="77">
        <f>CEILING(G266*0.09,1000)</f>
        <v>207000</v>
      </c>
    </row>
    <row r="270" spans="1:7" ht="14.25">
      <c r="A270" s="12">
        <v>3745</v>
      </c>
      <c r="B270" s="13">
        <v>5132</v>
      </c>
      <c r="C270" s="38" t="s">
        <v>9</v>
      </c>
      <c r="D270" s="76">
        <v>2942.63</v>
      </c>
      <c r="E270" s="45">
        <v>5000</v>
      </c>
      <c r="F270" s="45">
        <v>4500</v>
      </c>
      <c r="G270" s="77">
        <v>5000</v>
      </c>
    </row>
    <row r="271" spans="1:7" ht="14.25">
      <c r="A271" s="12">
        <v>3745</v>
      </c>
      <c r="B271" s="13">
        <v>5133</v>
      </c>
      <c r="C271" s="38" t="s">
        <v>256</v>
      </c>
      <c r="D271" s="76">
        <v>464</v>
      </c>
      <c r="E271" s="45">
        <v>0</v>
      </c>
      <c r="F271" s="45">
        <v>500</v>
      </c>
      <c r="G271" s="77">
        <v>1000</v>
      </c>
    </row>
    <row r="272" spans="1:7" ht="14.25">
      <c r="A272" s="12">
        <v>3745</v>
      </c>
      <c r="B272" s="13">
        <v>5134</v>
      </c>
      <c r="C272" s="38" t="s">
        <v>7</v>
      </c>
      <c r="D272" s="76">
        <v>1821.37</v>
      </c>
      <c r="E272" s="45">
        <v>15000</v>
      </c>
      <c r="F272" s="45">
        <v>15000</v>
      </c>
      <c r="G272" s="77">
        <v>15000</v>
      </c>
    </row>
    <row r="273" spans="1:7" ht="14.25">
      <c r="A273" s="12">
        <v>3745</v>
      </c>
      <c r="B273" s="13">
        <v>5137</v>
      </c>
      <c r="C273" s="124" t="s">
        <v>106</v>
      </c>
      <c r="D273" s="76">
        <v>13763</v>
      </c>
      <c r="E273" s="45">
        <v>50000</v>
      </c>
      <c r="F273" s="45">
        <v>50000</v>
      </c>
      <c r="G273" s="77">
        <v>50000</v>
      </c>
    </row>
    <row r="274" spans="1:7" ht="14.25">
      <c r="A274" s="12">
        <v>3745</v>
      </c>
      <c r="B274" s="13">
        <v>5139</v>
      </c>
      <c r="C274" s="38" t="s">
        <v>153</v>
      </c>
      <c r="D274" s="76">
        <v>180271.45</v>
      </c>
      <c r="E274" s="45">
        <v>180000</v>
      </c>
      <c r="F274" s="45">
        <v>200000</v>
      </c>
      <c r="G274" s="77">
        <v>200000</v>
      </c>
    </row>
    <row r="275" spans="1:7" ht="14.25">
      <c r="A275" s="12">
        <v>3745</v>
      </c>
      <c r="B275" s="13">
        <v>5156</v>
      </c>
      <c r="C275" s="38" t="s">
        <v>111</v>
      </c>
      <c r="D275" s="76">
        <v>74151.05</v>
      </c>
      <c r="E275" s="45">
        <v>140000</v>
      </c>
      <c r="F275" s="45">
        <v>140000</v>
      </c>
      <c r="G275" s="77">
        <v>170000</v>
      </c>
    </row>
    <row r="276" spans="1:7" ht="14.25">
      <c r="A276" s="12">
        <v>3745</v>
      </c>
      <c r="B276" s="13">
        <v>5162</v>
      </c>
      <c r="C276" s="38" t="s">
        <v>112</v>
      </c>
      <c r="D276" s="76">
        <v>3348.07</v>
      </c>
      <c r="E276" s="45">
        <v>5000</v>
      </c>
      <c r="F276" s="45">
        <v>5000</v>
      </c>
      <c r="G276" s="77">
        <v>5000</v>
      </c>
    </row>
    <row r="277" spans="1:7" ht="14.25">
      <c r="A277" s="12">
        <v>3745</v>
      </c>
      <c r="B277" s="13">
        <v>5167</v>
      </c>
      <c r="C277" s="38" t="s">
        <v>117</v>
      </c>
      <c r="D277" s="76">
        <v>0</v>
      </c>
      <c r="E277" s="45">
        <v>5000</v>
      </c>
      <c r="F277" s="45">
        <v>5000</v>
      </c>
      <c r="G277" s="77">
        <v>5000</v>
      </c>
    </row>
    <row r="278" spans="1:7" ht="14.25">
      <c r="A278" s="12">
        <v>3745</v>
      </c>
      <c r="B278" s="13">
        <v>5168</v>
      </c>
      <c r="C278" s="38" t="s">
        <v>223</v>
      </c>
      <c r="D278" s="76">
        <v>0</v>
      </c>
      <c r="E278" s="45">
        <v>3000</v>
      </c>
      <c r="F278" s="45">
        <v>3000</v>
      </c>
      <c r="G278" s="77">
        <v>3000</v>
      </c>
    </row>
    <row r="279" spans="1:7" ht="27">
      <c r="A279" s="12">
        <v>3745</v>
      </c>
      <c r="B279" s="13">
        <v>5169</v>
      </c>
      <c r="C279" s="38" t="s">
        <v>170</v>
      </c>
      <c r="D279" s="76">
        <v>27671.2</v>
      </c>
      <c r="E279" s="45">
        <v>50000</v>
      </c>
      <c r="F279" s="45">
        <v>50000</v>
      </c>
      <c r="G279" s="77">
        <v>50000</v>
      </c>
    </row>
    <row r="280" spans="1:7" ht="14.25">
      <c r="A280" s="12">
        <v>3745</v>
      </c>
      <c r="B280" s="13">
        <v>5171</v>
      </c>
      <c r="C280" s="38" t="s">
        <v>227</v>
      </c>
      <c r="D280" s="76">
        <v>105674.06</v>
      </c>
      <c r="E280" s="45">
        <v>70000</v>
      </c>
      <c r="F280" s="45">
        <v>110000</v>
      </c>
      <c r="G280" s="77">
        <v>100000</v>
      </c>
    </row>
    <row r="281" spans="1:7" ht="14.25">
      <c r="A281" s="12">
        <v>3745</v>
      </c>
      <c r="B281" s="13">
        <v>5175</v>
      </c>
      <c r="C281" s="38" t="s">
        <v>154</v>
      </c>
      <c r="D281" s="76">
        <v>2824</v>
      </c>
      <c r="E281" s="45">
        <v>2000</v>
      </c>
      <c r="F281" s="45">
        <v>2000</v>
      </c>
      <c r="G281" s="77">
        <v>3000</v>
      </c>
    </row>
    <row r="282" spans="1:7" ht="14.25">
      <c r="A282" s="12">
        <v>3745</v>
      </c>
      <c r="B282" s="13">
        <v>5424</v>
      </c>
      <c r="C282" s="38" t="s">
        <v>129</v>
      </c>
      <c r="D282" s="76">
        <v>24038</v>
      </c>
      <c r="E282" s="45">
        <v>10000</v>
      </c>
      <c r="F282" s="45">
        <v>25000</v>
      </c>
      <c r="G282" s="77">
        <v>20000</v>
      </c>
    </row>
    <row r="283" spans="1:7" ht="14.25">
      <c r="A283" s="12">
        <v>3745</v>
      </c>
      <c r="B283" s="13">
        <v>6122</v>
      </c>
      <c r="C283" s="38" t="s">
        <v>243</v>
      </c>
      <c r="D283" s="76">
        <v>677950</v>
      </c>
      <c r="E283" s="45">
        <v>0</v>
      </c>
      <c r="F283" s="45">
        <v>678000</v>
      </c>
      <c r="G283" s="77">
        <v>80000</v>
      </c>
    </row>
    <row r="284" spans="1:7" ht="14.25">
      <c r="A284" s="12">
        <v>3745</v>
      </c>
      <c r="B284" s="13">
        <v>6123</v>
      </c>
      <c r="C284" s="38" t="s">
        <v>85</v>
      </c>
      <c r="D284" s="76">
        <v>922334.6</v>
      </c>
      <c r="E284" s="45">
        <v>1500000</v>
      </c>
      <c r="F284" s="45">
        <v>922400</v>
      </c>
      <c r="G284" s="77">
        <v>0</v>
      </c>
    </row>
    <row r="285" spans="1:7" ht="15">
      <c r="A285" s="15"/>
      <c r="B285" s="16"/>
      <c r="C285" s="17" t="s">
        <v>1</v>
      </c>
      <c r="D285" s="62">
        <f>SUM(D266:D284)</f>
        <v>3816693.77</v>
      </c>
      <c r="E285" s="46">
        <f>SUM(E266:E284)</f>
        <v>5043000</v>
      </c>
      <c r="F285" s="46">
        <f>SUM(F266:F284)</f>
        <v>5043000</v>
      </c>
      <c r="G285" s="97">
        <f>SUM(G266:G284)</f>
        <v>3909000</v>
      </c>
    </row>
    <row r="286" spans="1:7" ht="15">
      <c r="A286" s="9"/>
      <c r="B286" s="10"/>
      <c r="C286" s="21" t="s">
        <v>30</v>
      </c>
      <c r="D286" s="74"/>
      <c r="E286" s="50"/>
      <c r="F286" s="50"/>
      <c r="G286" s="105"/>
    </row>
    <row r="287" spans="1:7" ht="14.25">
      <c r="A287" s="12">
        <v>4351</v>
      </c>
      <c r="B287" s="13">
        <v>5011</v>
      </c>
      <c r="C287" s="38" t="s">
        <v>2</v>
      </c>
      <c r="D287" s="76">
        <v>1266555</v>
      </c>
      <c r="E287" s="45">
        <v>1700000</v>
      </c>
      <c r="F287" s="45">
        <v>1866200</v>
      </c>
      <c r="G287" s="77">
        <v>1800000</v>
      </c>
    </row>
    <row r="288" spans="1:7" ht="14.25">
      <c r="A288" s="12">
        <v>4351</v>
      </c>
      <c r="B288" s="13">
        <v>5021</v>
      </c>
      <c r="C288" s="38" t="s">
        <v>90</v>
      </c>
      <c r="D288" s="76">
        <v>106837</v>
      </c>
      <c r="E288" s="45">
        <v>50000</v>
      </c>
      <c r="F288" s="45">
        <v>117000</v>
      </c>
      <c r="G288" s="77">
        <v>100000</v>
      </c>
    </row>
    <row r="289" spans="1:7" ht="14.25">
      <c r="A289" s="12">
        <v>4351</v>
      </c>
      <c r="B289" s="13">
        <v>5031</v>
      </c>
      <c r="C289" s="38" t="s">
        <v>3</v>
      </c>
      <c r="D289" s="76">
        <v>314137.96</v>
      </c>
      <c r="E289" s="45">
        <f>CEILING(E287*0.25,1000)</f>
        <v>425000</v>
      </c>
      <c r="F289" s="45">
        <v>477000</v>
      </c>
      <c r="G289" s="77">
        <f>CEILING(G287*0.25,1000)</f>
        <v>450000</v>
      </c>
    </row>
    <row r="290" spans="1:7" ht="14.25">
      <c r="A290" s="12">
        <v>4351</v>
      </c>
      <c r="B290" s="13">
        <v>5032</v>
      </c>
      <c r="C290" s="38" t="s">
        <v>99</v>
      </c>
      <c r="D290" s="76">
        <v>118623</v>
      </c>
      <c r="E290" s="45">
        <f>CEILING(E287*0.09,1000)</f>
        <v>153000</v>
      </c>
      <c r="F290" s="45">
        <v>171900</v>
      </c>
      <c r="G290" s="77">
        <f>CEILING(G287*0.09,1000)</f>
        <v>162000</v>
      </c>
    </row>
    <row r="291" spans="1:7" ht="14.25">
      <c r="A291" s="12">
        <v>4351</v>
      </c>
      <c r="B291" s="13">
        <v>5032</v>
      </c>
      <c r="C291" s="38" t="s">
        <v>9</v>
      </c>
      <c r="D291" s="76">
        <v>4530.73</v>
      </c>
      <c r="E291" s="45">
        <v>0</v>
      </c>
      <c r="F291" s="45">
        <v>5000</v>
      </c>
      <c r="G291" s="77">
        <v>5000</v>
      </c>
    </row>
    <row r="292" spans="1:7" ht="14.25">
      <c r="A292" s="12">
        <v>4351</v>
      </c>
      <c r="B292" s="13">
        <v>5133</v>
      </c>
      <c r="C292" s="38" t="s">
        <v>102</v>
      </c>
      <c r="D292" s="76">
        <v>10206</v>
      </c>
      <c r="E292" s="45">
        <v>1000</v>
      </c>
      <c r="F292" s="45">
        <v>11000</v>
      </c>
      <c r="G292" s="77">
        <v>10000</v>
      </c>
    </row>
    <row r="293" spans="1:7" ht="14.25">
      <c r="A293" s="12">
        <v>4351</v>
      </c>
      <c r="B293" s="13">
        <v>5134</v>
      </c>
      <c r="C293" s="38" t="s">
        <v>7</v>
      </c>
      <c r="D293" s="76">
        <v>1791</v>
      </c>
      <c r="E293" s="45">
        <v>5000</v>
      </c>
      <c r="F293" s="45">
        <v>5000</v>
      </c>
      <c r="G293" s="77">
        <v>5000</v>
      </c>
    </row>
    <row r="294" spans="1:7" ht="14.25">
      <c r="A294" s="12">
        <v>4351</v>
      </c>
      <c r="B294" s="13">
        <v>5137</v>
      </c>
      <c r="C294" s="38" t="s">
        <v>106</v>
      </c>
      <c r="D294" s="76">
        <v>15349.64</v>
      </c>
      <c r="E294" s="45">
        <v>20000</v>
      </c>
      <c r="F294" s="45">
        <v>20000</v>
      </c>
      <c r="G294" s="77">
        <v>20000</v>
      </c>
    </row>
    <row r="295" spans="1:7" ht="14.25">
      <c r="A295" s="12">
        <v>4351</v>
      </c>
      <c r="B295" s="13">
        <v>5139</v>
      </c>
      <c r="C295" s="38" t="s">
        <v>56</v>
      </c>
      <c r="D295" s="76">
        <v>24782.1</v>
      </c>
      <c r="E295" s="45">
        <v>35000</v>
      </c>
      <c r="F295" s="45">
        <v>30000</v>
      </c>
      <c r="G295" s="77">
        <v>35000</v>
      </c>
    </row>
    <row r="296" spans="1:7" ht="14.25">
      <c r="A296" s="12">
        <v>4351</v>
      </c>
      <c r="B296" s="13">
        <v>5156</v>
      </c>
      <c r="C296" s="38" t="s">
        <v>111</v>
      </c>
      <c r="D296" s="76">
        <v>15329.82</v>
      </c>
      <c r="E296" s="45">
        <v>25000</v>
      </c>
      <c r="F296" s="45">
        <v>25000</v>
      </c>
      <c r="G296" s="77">
        <v>25000</v>
      </c>
    </row>
    <row r="297" spans="1:7" ht="14.25">
      <c r="A297" s="12">
        <v>4351</v>
      </c>
      <c r="B297" s="13">
        <v>5162</v>
      </c>
      <c r="C297" s="38" t="s">
        <v>112</v>
      </c>
      <c r="D297" s="76">
        <v>2120.24</v>
      </c>
      <c r="E297" s="45">
        <v>5000</v>
      </c>
      <c r="F297" s="45">
        <v>5000</v>
      </c>
      <c r="G297" s="77">
        <v>3000</v>
      </c>
    </row>
    <row r="298" spans="1:7" ht="14.25">
      <c r="A298" s="12">
        <v>4351</v>
      </c>
      <c r="B298" s="13">
        <v>5166</v>
      </c>
      <c r="C298" s="38" t="s">
        <v>116</v>
      </c>
      <c r="D298" s="76">
        <v>0</v>
      </c>
      <c r="E298" s="45">
        <v>5000</v>
      </c>
      <c r="F298" s="45">
        <v>5000</v>
      </c>
      <c r="G298" s="77">
        <v>0</v>
      </c>
    </row>
    <row r="299" spans="1:7" ht="14.25">
      <c r="A299" s="12">
        <v>4351</v>
      </c>
      <c r="B299" s="13">
        <v>5167</v>
      </c>
      <c r="C299" s="38" t="s">
        <v>117</v>
      </c>
      <c r="D299" s="76">
        <v>20420</v>
      </c>
      <c r="E299" s="45">
        <v>15000</v>
      </c>
      <c r="F299" s="45">
        <v>21000</v>
      </c>
      <c r="G299" s="77">
        <v>20000</v>
      </c>
    </row>
    <row r="300" spans="1:7" ht="14.25">
      <c r="A300" s="90">
        <v>4351</v>
      </c>
      <c r="B300" s="73">
        <v>5168</v>
      </c>
      <c r="C300" s="38" t="s">
        <v>223</v>
      </c>
      <c r="D300" s="76">
        <v>17775.23</v>
      </c>
      <c r="E300" s="45">
        <v>20000</v>
      </c>
      <c r="F300" s="45">
        <v>22000</v>
      </c>
      <c r="G300" s="77">
        <v>25000</v>
      </c>
    </row>
    <row r="301" spans="1:7" ht="14.25">
      <c r="A301" s="90">
        <v>4351</v>
      </c>
      <c r="B301" s="73">
        <v>5169</v>
      </c>
      <c r="C301" s="124" t="s">
        <v>0</v>
      </c>
      <c r="D301" s="76">
        <v>850</v>
      </c>
      <c r="E301" s="45">
        <v>10000</v>
      </c>
      <c r="F301" s="45">
        <v>10000</v>
      </c>
      <c r="G301" s="77">
        <v>10000</v>
      </c>
    </row>
    <row r="302" spans="1:7" ht="14.25">
      <c r="A302" s="90">
        <v>4351</v>
      </c>
      <c r="B302" s="73">
        <v>5171</v>
      </c>
      <c r="C302" s="124" t="s">
        <v>89</v>
      </c>
      <c r="D302" s="76">
        <v>17120.25</v>
      </c>
      <c r="E302" s="45">
        <v>20000</v>
      </c>
      <c r="F302" s="45">
        <v>20000</v>
      </c>
      <c r="G302" s="77">
        <v>20000</v>
      </c>
    </row>
    <row r="303" spans="1:7" ht="14.25">
      <c r="A303" s="90">
        <v>4351</v>
      </c>
      <c r="B303" s="73">
        <v>5173</v>
      </c>
      <c r="C303" s="124" t="s">
        <v>8</v>
      </c>
      <c r="D303" s="76">
        <v>0</v>
      </c>
      <c r="E303" s="45">
        <v>3000</v>
      </c>
      <c r="F303" s="45">
        <v>3000</v>
      </c>
      <c r="G303" s="77">
        <v>3000</v>
      </c>
    </row>
    <row r="304" spans="1:7" ht="14.25">
      <c r="A304" s="90">
        <v>4351</v>
      </c>
      <c r="B304" s="73">
        <v>5424</v>
      </c>
      <c r="C304" s="124" t="s">
        <v>129</v>
      </c>
      <c r="D304" s="76">
        <v>50679</v>
      </c>
      <c r="E304" s="45">
        <v>20000</v>
      </c>
      <c r="F304" s="45">
        <v>50700</v>
      </c>
      <c r="G304" s="77">
        <v>40000</v>
      </c>
    </row>
    <row r="305" spans="1:7" s="88" customFormat="1" ht="12.75">
      <c r="A305" s="84"/>
      <c r="B305" s="85"/>
      <c r="C305" s="86" t="s">
        <v>189</v>
      </c>
      <c r="D305" s="91">
        <f>SUM(D287:D304)</f>
        <v>1987106.97</v>
      </c>
      <c r="E305" s="87">
        <f>SUM(E287:E304)</f>
        <v>2512000</v>
      </c>
      <c r="F305" s="87">
        <f>SUM(F287:F304)</f>
        <v>2864800</v>
      </c>
      <c r="G305" s="108">
        <f>SUM(G287:G304)</f>
        <v>2733000</v>
      </c>
    </row>
    <row r="306" spans="1:7" ht="14.25">
      <c r="A306" s="12">
        <v>4351</v>
      </c>
      <c r="B306" s="13">
        <v>5021</v>
      </c>
      <c r="C306" s="38" t="s">
        <v>90</v>
      </c>
      <c r="D306" s="76">
        <v>10885</v>
      </c>
      <c r="E306" s="45">
        <v>0</v>
      </c>
      <c r="F306" s="45">
        <v>13000</v>
      </c>
      <c r="G306" s="77">
        <v>10000</v>
      </c>
    </row>
    <row r="307" spans="1:7" ht="14.25">
      <c r="A307" s="12">
        <v>4351</v>
      </c>
      <c r="B307" s="13">
        <v>5139</v>
      </c>
      <c r="C307" s="38" t="s">
        <v>56</v>
      </c>
      <c r="D307" s="76">
        <v>0</v>
      </c>
      <c r="E307" s="45">
        <v>5000</v>
      </c>
      <c r="F307" s="45">
        <v>5000</v>
      </c>
      <c r="G307" s="77">
        <v>5000</v>
      </c>
    </row>
    <row r="308" spans="1:7" ht="14.25">
      <c r="A308" s="12">
        <v>4351</v>
      </c>
      <c r="B308" s="13">
        <v>5151</v>
      </c>
      <c r="C308" s="38" t="s">
        <v>4</v>
      </c>
      <c r="D308" s="76">
        <v>115511</v>
      </c>
      <c r="E308" s="45">
        <v>170000</v>
      </c>
      <c r="F308" s="45">
        <v>170000</v>
      </c>
      <c r="G308" s="77">
        <v>170000</v>
      </c>
    </row>
    <row r="309" spans="1:7" ht="14.25">
      <c r="A309" s="12">
        <v>4351</v>
      </c>
      <c r="B309" s="13">
        <v>5153</v>
      </c>
      <c r="C309" s="124" t="s">
        <v>82</v>
      </c>
      <c r="D309" s="76">
        <v>256049.99</v>
      </c>
      <c r="E309" s="45">
        <v>350000</v>
      </c>
      <c r="F309" s="45">
        <v>350000</v>
      </c>
      <c r="G309" s="77">
        <v>630000</v>
      </c>
    </row>
    <row r="310" spans="1:7" ht="14.25">
      <c r="A310" s="12">
        <v>4351</v>
      </c>
      <c r="B310" s="13">
        <v>5154</v>
      </c>
      <c r="C310" s="124" t="s">
        <v>232</v>
      </c>
      <c r="D310" s="76">
        <v>59791.16</v>
      </c>
      <c r="E310" s="45">
        <v>90000</v>
      </c>
      <c r="F310" s="45">
        <v>90000</v>
      </c>
      <c r="G310" s="77">
        <v>165000</v>
      </c>
    </row>
    <row r="311" spans="1:7" ht="27">
      <c r="A311" s="12">
        <v>4351</v>
      </c>
      <c r="B311" s="13">
        <v>5169</v>
      </c>
      <c r="C311" s="124" t="s">
        <v>222</v>
      </c>
      <c r="D311" s="76">
        <v>33304.04</v>
      </c>
      <c r="E311" s="45">
        <v>50000</v>
      </c>
      <c r="F311" s="45">
        <v>50000</v>
      </c>
      <c r="G311" s="77">
        <v>50000</v>
      </c>
    </row>
    <row r="312" spans="1:7" ht="14.25">
      <c r="A312" s="12">
        <v>4351</v>
      </c>
      <c r="B312" s="13">
        <v>5171</v>
      </c>
      <c r="C312" s="124" t="s">
        <v>89</v>
      </c>
      <c r="D312" s="76">
        <v>57795.15</v>
      </c>
      <c r="E312" s="45">
        <v>80000</v>
      </c>
      <c r="F312" s="45">
        <v>80000</v>
      </c>
      <c r="G312" s="77">
        <v>80000</v>
      </c>
    </row>
    <row r="313" spans="1:7" ht="14.25">
      <c r="A313" s="12">
        <v>4351</v>
      </c>
      <c r="B313" s="13">
        <v>5175</v>
      </c>
      <c r="C313" s="124" t="s">
        <v>10</v>
      </c>
      <c r="D313" s="76">
        <v>0</v>
      </c>
      <c r="E313" s="45">
        <v>1000</v>
      </c>
      <c r="F313" s="45">
        <v>1000</v>
      </c>
      <c r="G313" s="77">
        <v>2000</v>
      </c>
    </row>
    <row r="314" spans="1:7" ht="14.25">
      <c r="A314" s="29">
        <v>4351</v>
      </c>
      <c r="B314" s="30">
        <v>5194</v>
      </c>
      <c r="C314" s="124" t="s">
        <v>146</v>
      </c>
      <c r="D314" s="76">
        <v>0</v>
      </c>
      <c r="E314" s="45">
        <v>10000</v>
      </c>
      <c r="F314" s="45">
        <v>10000</v>
      </c>
      <c r="G314" s="77">
        <v>10000</v>
      </c>
    </row>
    <row r="315" spans="1:7" ht="14.25">
      <c r="A315" s="12">
        <v>4351</v>
      </c>
      <c r="B315" s="13">
        <v>5909</v>
      </c>
      <c r="C315" s="124" t="s">
        <v>191</v>
      </c>
      <c r="D315" s="76">
        <v>70073</v>
      </c>
      <c r="E315" s="45">
        <v>150000</v>
      </c>
      <c r="F315" s="45">
        <v>132000</v>
      </c>
      <c r="G315" s="77">
        <v>150000</v>
      </c>
    </row>
    <row r="316" spans="1:7" s="88" customFormat="1" ht="12.75">
      <c r="A316" s="84"/>
      <c r="B316" s="89"/>
      <c r="C316" s="86" t="s">
        <v>190</v>
      </c>
      <c r="D316" s="91">
        <f>SUM(D306:D315)</f>
        <v>603409.34</v>
      </c>
      <c r="E316" s="87">
        <f>SUM(E306:E315)</f>
        <v>906000</v>
      </c>
      <c r="F316" s="87">
        <f>SUM(F306:F315)</f>
        <v>901000</v>
      </c>
      <c r="G316" s="108">
        <f>SUM(G306:G315)</f>
        <v>1272000</v>
      </c>
    </row>
    <row r="317" spans="1:7" ht="15">
      <c r="A317" s="15"/>
      <c r="B317" s="16"/>
      <c r="C317" s="17" t="s">
        <v>1</v>
      </c>
      <c r="D317" s="62">
        <f>D316+D305</f>
        <v>2590516.31</v>
      </c>
      <c r="E317" s="46">
        <f>E316+E305</f>
        <v>3418000</v>
      </c>
      <c r="F317" s="46">
        <f>F316+F305</f>
        <v>3765800</v>
      </c>
      <c r="G317" s="97">
        <f>G316+G305</f>
        <v>4005000</v>
      </c>
    </row>
    <row r="318" spans="1:7" ht="15">
      <c r="A318" s="9"/>
      <c r="B318" s="10"/>
      <c r="C318" s="21" t="s">
        <v>134</v>
      </c>
      <c r="D318" s="80"/>
      <c r="E318" s="51"/>
      <c r="F318" s="51"/>
      <c r="G318" s="107"/>
    </row>
    <row r="319" spans="1:7" ht="14.25">
      <c r="A319" s="12">
        <v>4379</v>
      </c>
      <c r="B319" s="13">
        <v>5321</v>
      </c>
      <c r="C319" s="38" t="s">
        <v>123</v>
      </c>
      <c r="D319" s="76">
        <v>92500</v>
      </c>
      <c r="E319" s="45">
        <v>92500</v>
      </c>
      <c r="F319" s="45">
        <v>92500</v>
      </c>
      <c r="G319" s="144">
        <v>115000</v>
      </c>
    </row>
    <row r="320" spans="1:7" ht="15">
      <c r="A320" s="15"/>
      <c r="B320" s="16"/>
      <c r="C320" s="17" t="s">
        <v>1</v>
      </c>
      <c r="D320" s="62">
        <f>SUM(D319)</f>
        <v>92500</v>
      </c>
      <c r="E320" s="46">
        <f>SUM(E319)</f>
        <v>92500</v>
      </c>
      <c r="F320" s="46">
        <f>SUM(F319)</f>
        <v>92500</v>
      </c>
      <c r="G320" s="97">
        <f>SUM(G319)</f>
        <v>115000</v>
      </c>
    </row>
    <row r="321" spans="1:7" ht="15">
      <c r="A321" s="9"/>
      <c r="B321" s="10"/>
      <c r="C321" s="21" t="s">
        <v>157</v>
      </c>
      <c r="D321" s="80"/>
      <c r="E321" s="51"/>
      <c r="F321" s="51"/>
      <c r="G321" s="107"/>
    </row>
    <row r="322" spans="1:7" ht="14.25">
      <c r="A322" s="12">
        <v>5213</v>
      </c>
      <c r="B322" s="13">
        <v>5903</v>
      </c>
      <c r="C322" s="38" t="s">
        <v>131</v>
      </c>
      <c r="D322" s="76">
        <v>0</v>
      </c>
      <c r="E322" s="45">
        <v>5000</v>
      </c>
      <c r="F322" s="45">
        <v>5000</v>
      </c>
      <c r="G322" s="77">
        <v>5000</v>
      </c>
    </row>
    <row r="323" spans="1:7" ht="15">
      <c r="A323" s="15"/>
      <c r="B323" s="16"/>
      <c r="C323" s="17" t="s">
        <v>1</v>
      </c>
      <c r="D323" s="62">
        <f>SUM(D322:D322)</f>
        <v>0</v>
      </c>
      <c r="E323" s="46">
        <f>SUM(E322:E322)</f>
        <v>5000</v>
      </c>
      <c r="F323" s="46">
        <f>SUM(F322:F322)</f>
        <v>5000</v>
      </c>
      <c r="G323" s="97">
        <f>SUM(G322:G322)</f>
        <v>5000</v>
      </c>
    </row>
    <row r="324" spans="1:7" ht="15" customHeight="1">
      <c r="A324" s="12"/>
      <c r="B324" s="37"/>
      <c r="C324" s="21" t="s">
        <v>186</v>
      </c>
      <c r="D324" s="82"/>
      <c r="E324" s="49"/>
      <c r="F324" s="49"/>
      <c r="G324" s="106"/>
    </row>
    <row r="325" spans="1:7" s="83" customFormat="1" ht="14.25">
      <c r="A325" s="12">
        <v>5269</v>
      </c>
      <c r="B325" s="37">
        <v>5229</v>
      </c>
      <c r="C325" s="38" t="s">
        <v>187</v>
      </c>
      <c r="D325" s="76">
        <v>100000</v>
      </c>
      <c r="E325" s="45">
        <v>0</v>
      </c>
      <c r="F325" s="45">
        <v>100000</v>
      </c>
      <c r="G325" s="77">
        <v>0</v>
      </c>
    </row>
    <row r="326" spans="1:7" ht="15">
      <c r="A326" s="15"/>
      <c r="B326" s="16"/>
      <c r="C326" s="17" t="s">
        <v>1</v>
      </c>
      <c r="D326" s="62">
        <f>SUM(D325)</f>
        <v>100000</v>
      </c>
      <c r="E326" s="46">
        <f>SUM(E325)</f>
        <v>0</v>
      </c>
      <c r="F326" s="46">
        <f>SUM(F325)</f>
        <v>100000</v>
      </c>
      <c r="G326" s="97">
        <f>SUM(G325)</f>
        <v>0</v>
      </c>
    </row>
    <row r="327" spans="1:7" ht="15">
      <c r="A327" s="9"/>
      <c r="B327" s="22"/>
      <c r="C327" s="21" t="s">
        <v>31</v>
      </c>
      <c r="D327" s="74"/>
      <c r="E327" s="50"/>
      <c r="F327" s="50"/>
      <c r="G327" s="105"/>
    </row>
    <row r="328" spans="1:7" ht="14.25">
      <c r="A328" s="12">
        <v>5311</v>
      </c>
      <c r="B328" s="13">
        <v>5011</v>
      </c>
      <c r="C328" s="38" t="s">
        <v>2</v>
      </c>
      <c r="D328" s="76">
        <v>918396</v>
      </c>
      <c r="E328" s="45">
        <v>1400000</v>
      </c>
      <c r="F328" s="45">
        <v>1381000</v>
      </c>
      <c r="G328" s="77">
        <v>1455000</v>
      </c>
    </row>
    <row r="329" spans="1:7" ht="14.25">
      <c r="A329" s="12">
        <v>5311</v>
      </c>
      <c r="B329" s="13">
        <v>5031</v>
      </c>
      <c r="C329" s="38" t="s">
        <v>3</v>
      </c>
      <c r="D329" s="76">
        <v>217419.2</v>
      </c>
      <c r="E329" s="45">
        <f>CEILING(E328*0.25,1000)</f>
        <v>350000</v>
      </c>
      <c r="F329" s="45">
        <v>350000</v>
      </c>
      <c r="G329" s="77">
        <f>CEILING(G328*0.25,1000)</f>
        <v>364000</v>
      </c>
    </row>
    <row r="330" spans="1:7" ht="14.25">
      <c r="A330" s="12">
        <v>5311</v>
      </c>
      <c r="B330" s="13">
        <v>5032</v>
      </c>
      <c r="C330" s="38" t="s">
        <v>99</v>
      </c>
      <c r="D330" s="76">
        <v>82656</v>
      </c>
      <c r="E330" s="45">
        <f>CEILING(E328*0.09,1000)</f>
        <v>126000</v>
      </c>
      <c r="F330" s="45">
        <v>126000</v>
      </c>
      <c r="G330" s="77">
        <f>CEILING(G328*0.09,1000)</f>
        <v>131000</v>
      </c>
    </row>
    <row r="331" spans="1:7" ht="14.25">
      <c r="A331" s="12">
        <v>5311</v>
      </c>
      <c r="B331" s="13">
        <v>5132</v>
      </c>
      <c r="C331" s="14" t="s">
        <v>9</v>
      </c>
      <c r="D331" s="76">
        <v>0</v>
      </c>
      <c r="E331" s="45">
        <v>0</v>
      </c>
      <c r="F331" s="45">
        <v>0</v>
      </c>
      <c r="G331" s="77">
        <v>1000</v>
      </c>
    </row>
    <row r="332" spans="1:7" ht="14.25">
      <c r="A332" s="12">
        <v>5311</v>
      </c>
      <c r="B332" s="13">
        <v>5133</v>
      </c>
      <c r="C332" s="14" t="s">
        <v>256</v>
      </c>
      <c r="D332" s="76">
        <v>0</v>
      </c>
      <c r="E332" s="45">
        <v>0</v>
      </c>
      <c r="F332" s="45">
        <v>0</v>
      </c>
      <c r="G332" s="77">
        <v>1000</v>
      </c>
    </row>
    <row r="333" spans="1:7" ht="14.25">
      <c r="A333" s="12">
        <v>5311</v>
      </c>
      <c r="B333" s="13">
        <v>5134</v>
      </c>
      <c r="C333" s="38" t="s">
        <v>7</v>
      </c>
      <c r="D333" s="76">
        <v>0</v>
      </c>
      <c r="E333" s="45">
        <v>10000</v>
      </c>
      <c r="F333" s="45">
        <v>10000</v>
      </c>
      <c r="G333" s="77">
        <v>10000</v>
      </c>
    </row>
    <row r="334" spans="1:7" ht="14.25">
      <c r="A334" s="12">
        <v>5311</v>
      </c>
      <c r="B334" s="13">
        <v>5136</v>
      </c>
      <c r="C334" s="38" t="s">
        <v>104</v>
      </c>
      <c r="D334" s="76">
        <v>0</v>
      </c>
      <c r="E334" s="45">
        <v>1000</v>
      </c>
      <c r="F334" s="45">
        <v>1000</v>
      </c>
      <c r="G334" s="77">
        <v>1000</v>
      </c>
    </row>
    <row r="335" spans="1:7" ht="14.25">
      <c r="A335" s="12">
        <v>5311</v>
      </c>
      <c r="B335" s="13">
        <v>5137</v>
      </c>
      <c r="C335" s="38" t="s">
        <v>143</v>
      </c>
      <c r="D335" s="76">
        <v>1290</v>
      </c>
      <c r="E335" s="45">
        <v>6000</v>
      </c>
      <c r="F335" s="45">
        <v>6000</v>
      </c>
      <c r="G335" s="77">
        <v>5000</v>
      </c>
    </row>
    <row r="336" spans="1:7" ht="14.25">
      <c r="A336" s="12">
        <v>5311</v>
      </c>
      <c r="B336" s="13">
        <v>5139</v>
      </c>
      <c r="C336" s="38" t="s">
        <v>56</v>
      </c>
      <c r="D336" s="76">
        <v>2673.9</v>
      </c>
      <c r="E336" s="45">
        <v>10000</v>
      </c>
      <c r="F336" s="45">
        <v>10000</v>
      </c>
      <c r="G336" s="77">
        <v>10000</v>
      </c>
    </row>
    <row r="337" spans="1:7" ht="14.25">
      <c r="A337" s="12">
        <v>5311</v>
      </c>
      <c r="B337" s="13">
        <v>5156</v>
      </c>
      <c r="C337" s="38" t="s">
        <v>111</v>
      </c>
      <c r="D337" s="76">
        <v>14398.12</v>
      </c>
      <c r="E337" s="45">
        <v>20000</v>
      </c>
      <c r="F337" s="45">
        <v>20000</v>
      </c>
      <c r="G337" s="77">
        <v>25000</v>
      </c>
    </row>
    <row r="338" spans="1:7" ht="14.25">
      <c r="A338" s="12">
        <v>5311</v>
      </c>
      <c r="B338" s="13">
        <v>5162</v>
      </c>
      <c r="C338" s="38" t="s">
        <v>112</v>
      </c>
      <c r="D338" s="76">
        <v>14310.22</v>
      </c>
      <c r="E338" s="45">
        <v>17000</v>
      </c>
      <c r="F338" s="45">
        <v>17000</v>
      </c>
      <c r="G338" s="77">
        <v>20000</v>
      </c>
    </row>
    <row r="339" spans="1:7" ht="14.25">
      <c r="A339" s="12">
        <v>5311</v>
      </c>
      <c r="B339" s="13">
        <v>5164</v>
      </c>
      <c r="C339" s="38" t="s">
        <v>64</v>
      </c>
      <c r="D339" s="76">
        <v>0</v>
      </c>
      <c r="E339" s="45">
        <v>5000</v>
      </c>
      <c r="F339" s="45">
        <v>5000</v>
      </c>
      <c r="G339" s="77">
        <v>5000</v>
      </c>
    </row>
    <row r="340" spans="1:7" ht="14.25">
      <c r="A340" s="12">
        <v>5311</v>
      </c>
      <c r="B340" s="13">
        <v>5167</v>
      </c>
      <c r="C340" s="38" t="s">
        <v>117</v>
      </c>
      <c r="D340" s="76">
        <v>5970</v>
      </c>
      <c r="E340" s="45">
        <v>2000</v>
      </c>
      <c r="F340" s="45">
        <v>6000</v>
      </c>
      <c r="G340" s="77">
        <v>5000</v>
      </c>
    </row>
    <row r="341" spans="1:7" ht="14.25">
      <c r="A341" s="12">
        <v>5311</v>
      </c>
      <c r="B341" s="13">
        <v>5168</v>
      </c>
      <c r="C341" s="38" t="s">
        <v>223</v>
      </c>
      <c r="D341" s="76">
        <v>4377.78</v>
      </c>
      <c r="E341" s="45">
        <v>2000</v>
      </c>
      <c r="F341" s="45">
        <v>4400</v>
      </c>
      <c r="G341" s="77">
        <v>5000</v>
      </c>
    </row>
    <row r="342" spans="1:7" ht="14.25">
      <c r="A342" s="12">
        <v>5311</v>
      </c>
      <c r="B342" s="13">
        <v>5169</v>
      </c>
      <c r="C342" s="38" t="s">
        <v>138</v>
      </c>
      <c r="D342" s="76">
        <v>469</v>
      </c>
      <c r="E342" s="45">
        <v>15000</v>
      </c>
      <c r="F342" s="45">
        <v>8600</v>
      </c>
      <c r="G342" s="77">
        <v>5000</v>
      </c>
    </row>
    <row r="343" spans="1:7" ht="14.25">
      <c r="A343" s="12">
        <v>5311</v>
      </c>
      <c r="B343" s="13">
        <v>5171</v>
      </c>
      <c r="C343" s="38" t="s">
        <v>35</v>
      </c>
      <c r="D343" s="76">
        <v>5000</v>
      </c>
      <c r="E343" s="45">
        <v>5000</v>
      </c>
      <c r="F343" s="45">
        <v>5000</v>
      </c>
      <c r="G343" s="77">
        <v>5000</v>
      </c>
    </row>
    <row r="344" spans="1:7" ht="14.25">
      <c r="A344" s="12">
        <v>5311</v>
      </c>
      <c r="B344" s="13">
        <v>5173</v>
      </c>
      <c r="C344" s="38" t="s">
        <v>175</v>
      </c>
      <c r="D344" s="76">
        <v>0</v>
      </c>
      <c r="E344" s="45">
        <v>3000</v>
      </c>
      <c r="F344" s="45">
        <v>3000</v>
      </c>
      <c r="G344" s="77">
        <v>3000</v>
      </c>
    </row>
    <row r="345" spans="1:7" ht="14.25">
      <c r="A345" s="12">
        <v>5311</v>
      </c>
      <c r="B345" s="13">
        <v>5361</v>
      </c>
      <c r="C345" s="38" t="s">
        <v>37</v>
      </c>
      <c r="D345" s="76">
        <v>0</v>
      </c>
      <c r="E345" s="45">
        <v>1000</v>
      </c>
      <c r="F345" s="45">
        <v>1000</v>
      </c>
      <c r="G345" s="77">
        <v>1000</v>
      </c>
    </row>
    <row r="346" spans="1:7" ht="14.25">
      <c r="A346" s="12">
        <v>5311</v>
      </c>
      <c r="B346" s="13">
        <v>5424</v>
      </c>
      <c r="C346" s="38" t="s">
        <v>129</v>
      </c>
      <c r="D346" s="76">
        <v>28196</v>
      </c>
      <c r="E346" s="45">
        <v>10000</v>
      </c>
      <c r="F346" s="45">
        <v>29000</v>
      </c>
      <c r="G346" s="77">
        <v>10000</v>
      </c>
    </row>
    <row r="347" spans="1:7" ht="15">
      <c r="A347" s="15"/>
      <c r="B347" s="16"/>
      <c r="C347" s="17" t="s">
        <v>1</v>
      </c>
      <c r="D347" s="62">
        <f>SUM(D328:D346)</f>
        <v>1295156.22</v>
      </c>
      <c r="E347" s="46">
        <f>SUM(E328:E346)</f>
        <v>1983000</v>
      </c>
      <c r="F347" s="46">
        <f>SUM(F328:F346)</f>
        <v>1983000</v>
      </c>
      <c r="G347" s="97">
        <f>SUM(G328:G346)</f>
        <v>2062000</v>
      </c>
    </row>
    <row r="348" spans="1:7" ht="15">
      <c r="A348" s="9"/>
      <c r="B348" s="10"/>
      <c r="C348" s="21" t="s">
        <v>47</v>
      </c>
      <c r="D348" s="80"/>
      <c r="E348" s="51"/>
      <c r="F348" s="51"/>
      <c r="G348" s="107"/>
    </row>
    <row r="349" spans="1:7" ht="14.25">
      <c r="A349" s="12">
        <v>5399</v>
      </c>
      <c r="B349" s="13">
        <v>5321</v>
      </c>
      <c r="C349" s="38" t="s">
        <v>122</v>
      </c>
      <c r="D349" s="76">
        <v>75500</v>
      </c>
      <c r="E349" s="45">
        <v>120000</v>
      </c>
      <c r="F349" s="45">
        <v>120000</v>
      </c>
      <c r="G349" s="77">
        <v>100000</v>
      </c>
    </row>
    <row r="350" spans="1:7" ht="15">
      <c r="A350" s="15"/>
      <c r="B350" s="16"/>
      <c r="C350" s="17" t="s">
        <v>1</v>
      </c>
      <c r="D350" s="62">
        <f>SUM(D349)</f>
        <v>75500</v>
      </c>
      <c r="E350" s="46">
        <f>SUM(E349)</f>
        <v>120000</v>
      </c>
      <c r="F350" s="46">
        <f>SUM(F349)</f>
        <v>120000</v>
      </c>
      <c r="G350" s="97">
        <f>SUM(G349)</f>
        <v>100000</v>
      </c>
    </row>
    <row r="351" spans="1:7" ht="15">
      <c r="A351" s="9"/>
      <c r="B351" s="22"/>
      <c r="C351" s="21" t="s">
        <v>32</v>
      </c>
      <c r="D351" s="74"/>
      <c r="E351" s="50"/>
      <c r="F351" s="50"/>
      <c r="G351" s="105"/>
    </row>
    <row r="352" spans="1:7" ht="14.25">
      <c r="A352" s="12">
        <v>5512</v>
      </c>
      <c r="B352" s="13">
        <v>5011</v>
      </c>
      <c r="C352" s="38" t="s">
        <v>169</v>
      </c>
      <c r="D352" s="76">
        <v>25000</v>
      </c>
      <c r="E352" s="45">
        <v>60000</v>
      </c>
      <c r="F352" s="45">
        <v>60000</v>
      </c>
      <c r="G352" s="77">
        <v>60000</v>
      </c>
    </row>
    <row r="353" spans="1:7" ht="14.25">
      <c r="A353" s="12">
        <v>5512</v>
      </c>
      <c r="B353" s="13">
        <v>5019</v>
      </c>
      <c r="C353" s="38" t="s">
        <v>65</v>
      </c>
      <c r="D353" s="76">
        <v>2212</v>
      </c>
      <c r="E353" s="45">
        <v>8000</v>
      </c>
      <c r="F353" s="45">
        <v>8000</v>
      </c>
      <c r="G353" s="77">
        <v>3000</v>
      </c>
    </row>
    <row r="354" spans="1:7" ht="14.25">
      <c r="A354" s="12">
        <v>5512</v>
      </c>
      <c r="B354" s="13">
        <v>5021</v>
      </c>
      <c r="C354" s="38" t="s">
        <v>90</v>
      </c>
      <c r="D354" s="76">
        <v>253076</v>
      </c>
      <c r="E354" s="45">
        <v>400000</v>
      </c>
      <c r="F354" s="45">
        <v>400000</v>
      </c>
      <c r="G354" s="77">
        <v>400000</v>
      </c>
    </row>
    <row r="355" spans="1:7" ht="14.25">
      <c r="A355" s="12">
        <v>5512</v>
      </c>
      <c r="B355" s="13">
        <v>5029</v>
      </c>
      <c r="C355" s="38" t="s">
        <v>66</v>
      </c>
      <c r="D355" s="76">
        <v>0</v>
      </c>
      <c r="E355" s="45">
        <v>4000</v>
      </c>
      <c r="F355" s="45">
        <v>4000</v>
      </c>
      <c r="G355" s="77">
        <v>2000</v>
      </c>
    </row>
    <row r="356" spans="1:7" ht="14.25">
      <c r="A356" s="12">
        <v>5512</v>
      </c>
      <c r="B356" s="13">
        <v>5039</v>
      </c>
      <c r="C356" s="38" t="s">
        <v>101</v>
      </c>
      <c r="D356" s="76">
        <v>748</v>
      </c>
      <c r="E356" s="45">
        <v>3000</v>
      </c>
      <c r="F356" s="45">
        <v>3000</v>
      </c>
      <c r="G356" s="77">
        <v>1000</v>
      </c>
    </row>
    <row r="357" spans="1:7" ht="14.25">
      <c r="A357" s="12">
        <v>5512</v>
      </c>
      <c r="B357" s="13">
        <v>5132</v>
      </c>
      <c r="C357" s="38" t="s">
        <v>9</v>
      </c>
      <c r="D357" s="76">
        <v>2052</v>
      </c>
      <c r="E357" s="45">
        <v>20000</v>
      </c>
      <c r="F357" s="45">
        <v>20000</v>
      </c>
      <c r="G357" s="77">
        <v>20000</v>
      </c>
    </row>
    <row r="358" spans="1:7" ht="14.25">
      <c r="A358" s="12">
        <v>5512</v>
      </c>
      <c r="B358" s="13">
        <v>5133</v>
      </c>
      <c r="C358" s="38" t="s">
        <v>102</v>
      </c>
      <c r="D358" s="76">
        <v>1835</v>
      </c>
      <c r="E358" s="45">
        <v>0</v>
      </c>
      <c r="F358" s="45">
        <v>2000</v>
      </c>
      <c r="G358" s="77">
        <v>2000</v>
      </c>
    </row>
    <row r="359" spans="1:7" ht="14.25">
      <c r="A359" s="12">
        <v>5512</v>
      </c>
      <c r="B359" s="13">
        <v>5134</v>
      </c>
      <c r="C359" s="38" t="s">
        <v>48</v>
      </c>
      <c r="D359" s="76">
        <v>0</v>
      </c>
      <c r="E359" s="45">
        <v>10000</v>
      </c>
      <c r="F359" s="45">
        <v>10000</v>
      </c>
      <c r="G359" s="77">
        <v>10000</v>
      </c>
    </row>
    <row r="360" spans="1:7" ht="14.25">
      <c r="A360" s="12">
        <v>5512</v>
      </c>
      <c r="B360" s="13">
        <v>5137</v>
      </c>
      <c r="C360" s="38" t="s">
        <v>107</v>
      </c>
      <c r="D360" s="76">
        <v>47854.88</v>
      </c>
      <c r="E360" s="45">
        <v>50000</v>
      </c>
      <c r="F360" s="45">
        <v>117000</v>
      </c>
      <c r="G360" s="77">
        <v>50000</v>
      </c>
    </row>
    <row r="361" spans="1:7" ht="14.25">
      <c r="A361" s="12">
        <v>5512</v>
      </c>
      <c r="B361" s="13">
        <v>5139</v>
      </c>
      <c r="C361" s="38" t="s">
        <v>56</v>
      </c>
      <c r="D361" s="76">
        <v>8003.98</v>
      </c>
      <c r="E361" s="45">
        <v>50000</v>
      </c>
      <c r="F361" s="45">
        <v>36000</v>
      </c>
      <c r="G361" s="77">
        <v>40000</v>
      </c>
    </row>
    <row r="362" spans="1:7" ht="14.25">
      <c r="A362" s="12">
        <v>5512</v>
      </c>
      <c r="B362" s="13">
        <v>5151</v>
      </c>
      <c r="C362" s="38" t="s">
        <v>4</v>
      </c>
      <c r="D362" s="76">
        <v>1589</v>
      </c>
      <c r="E362" s="45">
        <v>10000</v>
      </c>
      <c r="F362" s="45">
        <v>10000</v>
      </c>
      <c r="G362" s="77">
        <v>10000</v>
      </c>
    </row>
    <row r="363" spans="1:7" ht="14.25">
      <c r="A363" s="12">
        <v>5512</v>
      </c>
      <c r="B363" s="13">
        <v>5153</v>
      </c>
      <c r="C363" s="38" t="s">
        <v>6</v>
      </c>
      <c r="D363" s="76">
        <v>37841.54</v>
      </c>
      <c r="E363" s="45">
        <v>36000</v>
      </c>
      <c r="F363" s="45">
        <v>50000</v>
      </c>
      <c r="G363" s="77">
        <v>90000</v>
      </c>
    </row>
    <row r="364" spans="1:7" ht="14.25">
      <c r="A364" s="12">
        <v>5512</v>
      </c>
      <c r="B364" s="13">
        <v>5154</v>
      </c>
      <c r="C364" s="38" t="s">
        <v>232</v>
      </c>
      <c r="D364" s="76">
        <v>27105.86</v>
      </c>
      <c r="E364" s="45">
        <v>40000</v>
      </c>
      <c r="F364" s="45">
        <v>40000</v>
      </c>
      <c r="G364" s="77">
        <v>70000</v>
      </c>
    </row>
    <row r="365" spans="1:7" ht="14.25">
      <c r="A365" s="12">
        <v>5512</v>
      </c>
      <c r="B365" s="13">
        <v>5156</v>
      </c>
      <c r="C365" s="38" t="s">
        <v>111</v>
      </c>
      <c r="D365" s="76">
        <v>45072.35</v>
      </c>
      <c r="E365" s="45">
        <v>70000</v>
      </c>
      <c r="F365" s="45">
        <v>60000</v>
      </c>
      <c r="G365" s="77">
        <v>70000</v>
      </c>
    </row>
    <row r="366" spans="1:7" ht="14.25">
      <c r="A366" s="12">
        <v>5512</v>
      </c>
      <c r="B366" s="13">
        <v>5162</v>
      </c>
      <c r="C366" s="38" t="s">
        <v>112</v>
      </c>
      <c r="D366" s="76">
        <v>9086.45</v>
      </c>
      <c r="E366" s="45">
        <v>13000</v>
      </c>
      <c r="F366" s="45">
        <v>13000</v>
      </c>
      <c r="G366" s="77">
        <v>13000</v>
      </c>
    </row>
    <row r="367" spans="1:7" ht="14.25">
      <c r="A367" s="12">
        <v>5512</v>
      </c>
      <c r="B367" s="13">
        <v>5168</v>
      </c>
      <c r="C367" s="38" t="s">
        <v>223</v>
      </c>
      <c r="D367" s="76">
        <v>4838.79</v>
      </c>
      <c r="E367" s="45">
        <v>0</v>
      </c>
      <c r="F367" s="45">
        <v>4900</v>
      </c>
      <c r="G367" s="77">
        <v>5000</v>
      </c>
    </row>
    <row r="368" spans="1:7" ht="14.25">
      <c r="A368" s="12">
        <v>5512</v>
      </c>
      <c r="B368" s="13">
        <v>5169</v>
      </c>
      <c r="C368" s="38" t="s">
        <v>138</v>
      </c>
      <c r="D368" s="76">
        <v>17439</v>
      </c>
      <c r="E368" s="45">
        <v>40000</v>
      </c>
      <c r="F368" s="45">
        <v>27100</v>
      </c>
      <c r="G368" s="77">
        <v>30000</v>
      </c>
    </row>
    <row r="369" spans="1:7" ht="14.25">
      <c r="A369" s="12">
        <v>5512</v>
      </c>
      <c r="B369" s="13">
        <v>5171</v>
      </c>
      <c r="C369" s="38" t="s">
        <v>35</v>
      </c>
      <c r="D369" s="76">
        <v>79784.94</v>
      </c>
      <c r="E369" s="45">
        <v>50000</v>
      </c>
      <c r="F369" s="45">
        <v>80000</v>
      </c>
      <c r="G369" s="77">
        <v>70000</v>
      </c>
    </row>
    <row r="370" spans="1:7" ht="14.25">
      <c r="A370" s="12">
        <v>5512</v>
      </c>
      <c r="B370" s="13">
        <v>5175</v>
      </c>
      <c r="C370" s="38" t="s">
        <v>10</v>
      </c>
      <c r="D370" s="76">
        <v>939</v>
      </c>
      <c r="E370" s="45">
        <v>1000</v>
      </c>
      <c r="F370" s="45">
        <v>1000</v>
      </c>
      <c r="G370" s="77">
        <v>2000</v>
      </c>
    </row>
    <row r="371" spans="1:7" ht="14.25">
      <c r="A371" s="12">
        <v>5512</v>
      </c>
      <c r="B371" s="13">
        <v>5901</v>
      </c>
      <c r="C371" s="38" t="s">
        <v>255</v>
      </c>
      <c r="D371" s="76">
        <v>0</v>
      </c>
      <c r="E371" s="45">
        <v>10000</v>
      </c>
      <c r="F371" s="45">
        <v>10000</v>
      </c>
      <c r="G371" s="77">
        <v>10000</v>
      </c>
    </row>
    <row r="372" spans="1:7" ht="15">
      <c r="A372" s="15"/>
      <c r="B372" s="16"/>
      <c r="C372" s="17" t="s">
        <v>1</v>
      </c>
      <c r="D372" s="62">
        <f>SUM(D352:D371)</f>
        <v>564478.7899999999</v>
      </c>
      <c r="E372" s="46">
        <f>SUM(E352:E371)</f>
        <v>875000</v>
      </c>
      <c r="F372" s="46">
        <f>SUM(F352:F371)</f>
        <v>956000</v>
      </c>
      <c r="G372" s="97">
        <f>SUM(G352:G371)</f>
        <v>958000</v>
      </c>
    </row>
    <row r="373" spans="1:7" ht="15">
      <c r="A373" s="9"/>
      <c r="B373" s="22"/>
      <c r="C373" s="21" t="s">
        <v>33</v>
      </c>
      <c r="D373" s="74"/>
      <c r="E373" s="50"/>
      <c r="F373" s="50"/>
      <c r="G373" s="105"/>
    </row>
    <row r="374" spans="1:7" ht="14.25">
      <c r="A374" s="12">
        <v>6112</v>
      </c>
      <c r="B374" s="13">
        <v>5019</v>
      </c>
      <c r="C374" s="38" t="s">
        <v>65</v>
      </c>
      <c r="D374" s="76">
        <v>0</v>
      </c>
      <c r="E374" s="45">
        <v>2000</v>
      </c>
      <c r="F374" s="45">
        <v>2000</v>
      </c>
      <c r="G374" s="77">
        <v>2000</v>
      </c>
    </row>
    <row r="375" spans="1:7" ht="14.25">
      <c r="A375" s="12">
        <v>6112</v>
      </c>
      <c r="B375" s="13">
        <v>5023</v>
      </c>
      <c r="C375" s="38" t="s">
        <v>98</v>
      </c>
      <c r="D375" s="76">
        <v>826677</v>
      </c>
      <c r="E375" s="45">
        <v>1200000</v>
      </c>
      <c r="F375" s="45">
        <v>1200000</v>
      </c>
      <c r="G375" s="77">
        <v>1500000</v>
      </c>
    </row>
    <row r="376" spans="1:7" ht="14.25">
      <c r="A376" s="12">
        <v>6112</v>
      </c>
      <c r="B376" s="13">
        <v>5031</v>
      </c>
      <c r="C376" s="38" t="s">
        <v>3</v>
      </c>
      <c r="D376" s="76">
        <v>135329.42</v>
      </c>
      <c r="E376" s="45">
        <f>CEILING(E375*0.25,1000)-45000</f>
        <v>255000</v>
      </c>
      <c r="F376" s="45">
        <f>CEILING(F375*0.25,1000)-45000</f>
        <v>255000</v>
      </c>
      <c r="G376" s="77">
        <f>CEILING(G375*0.25,1000)-45000</f>
        <v>330000</v>
      </c>
    </row>
    <row r="377" spans="1:7" ht="14.25">
      <c r="A377" s="12">
        <v>6112</v>
      </c>
      <c r="B377" s="13">
        <v>5032</v>
      </c>
      <c r="C377" s="38" t="s">
        <v>99</v>
      </c>
      <c r="D377" s="76">
        <v>74439</v>
      </c>
      <c r="E377" s="45">
        <f>CEILING(E375*0.09,1000)</f>
        <v>108000</v>
      </c>
      <c r="F377" s="45">
        <f>CEILING(F375*0.09,1000)</f>
        <v>108000</v>
      </c>
      <c r="G377" s="77">
        <f>CEILING(G375*0.09,1000)</f>
        <v>135000</v>
      </c>
    </row>
    <row r="378" spans="1:7" ht="14.25">
      <c r="A378" s="12">
        <v>6112</v>
      </c>
      <c r="B378" s="13">
        <v>5039</v>
      </c>
      <c r="C378" s="38" t="s">
        <v>101</v>
      </c>
      <c r="D378" s="76">
        <v>0</v>
      </c>
      <c r="E378" s="45">
        <v>1000</v>
      </c>
      <c r="F378" s="45">
        <v>1000</v>
      </c>
      <c r="G378" s="77">
        <v>1000</v>
      </c>
    </row>
    <row r="379" spans="1:7" ht="14.25">
      <c r="A379" s="12">
        <v>6112</v>
      </c>
      <c r="B379" s="13">
        <v>5133</v>
      </c>
      <c r="C379" s="38" t="s">
        <v>256</v>
      </c>
      <c r="D379" s="76">
        <v>200</v>
      </c>
      <c r="E379" s="45">
        <v>0</v>
      </c>
      <c r="F379" s="45">
        <v>200</v>
      </c>
      <c r="G379" s="77">
        <v>0</v>
      </c>
    </row>
    <row r="380" spans="1:7" ht="14.25">
      <c r="A380" s="12">
        <v>6112</v>
      </c>
      <c r="B380" s="13">
        <v>5136</v>
      </c>
      <c r="C380" s="38" t="s">
        <v>104</v>
      </c>
      <c r="D380" s="76">
        <v>0</v>
      </c>
      <c r="E380" s="45">
        <v>2000</v>
      </c>
      <c r="F380" s="45">
        <v>2000</v>
      </c>
      <c r="G380" s="77">
        <v>2000</v>
      </c>
    </row>
    <row r="381" spans="1:7" ht="14.25">
      <c r="A381" s="12">
        <v>6112</v>
      </c>
      <c r="B381" s="13">
        <v>5137</v>
      </c>
      <c r="C381" s="38" t="s">
        <v>147</v>
      </c>
      <c r="D381" s="76">
        <v>0</v>
      </c>
      <c r="E381" s="45">
        <v>20000</v>
      </c>
      <c r="F381" s="45">
        <v>20000</v>
      </c>
      <c r="G381" s="77">
        <v>20000</v>
      </c>
    </row>
    <row r="382" spans="1:7" ht="14.25">
      <c r="A382" s="12">
        <v>6112</v>
      </c>
      <c r="B382" s="13">
        <v>5139</v>
      </c>
      <c r="C382" s="38" t="s">
        <v>56</v>
      </c>
      <c r="D382" s="76">
        <v>2743.8</v>
      </c>
      <c r="E382" s="45">
        <v>5000</v>
      </c>
      <c r="F382" s="45">
        <v>4800</v>
      </c>
      <c r="G382" s="77">
        <v>5000</v>
      </c>
    </row>
    <row r="383" spans="1:7" ht="14.25">
      <c r="A383" s="12">
        <v>6112</v>
      </c>
      <c r="B383" s="13">
        <v>5162</v>
      </c>
      <c r="C383" s="38" t="s">
        <v>112</v>
      </c>
      <c r="D383" s="76">
        <v>8899.28</v>
      </c>
      <c r="E383" s="45">
        <v>10000</v>
      </c>
      <c r="F383" s="45">
        <v>10000</v>
      </c>
      <c r="G383" s="77">
        <v>15000</v>
      </c>
    </row>
    <row r="384" spans="1:7" ht="14.25">
      <c r="A384" s="12">
        <v>6112</v>
      </c>
      <c r="B384" s="13">
        <v>5166</v>
      </c>
      <c r="C384" s="38" t="s">
        <v>116</v>
      </c>
      <c r="D384" s="76">
        <v>12100</v>
      </c>
      <c r="E384" s="45">
        <v>15000</v>
      </c>
      <c r="F384" s="45">
        <v>15000</v>
      </c>
      <c r="G384" s="77">
        <v>20000</v>
      </c>
    </row>
    <row r="385" spans="1:7" ht="14.25">
      <c r="A385" s="12">
        <v>6112</v>
      </c>
      <c r="B385" s="13">
        <v>5167</v>
      </c>
      <c r="C385" s="38" t="s">
        <v>117</v>
      </c>
      <c r="D385" s="76">
        <v>0</v>
      </c>
      <c r="E385" s="45">
        <v>2000</v>
      </c>
      <c r="F385" s="45">
        <v>2000</v>
      </c>
      <c r="G385" s="77">
        <v>1000</v>
      </c>
    </row>
    <row r="386" spans="1:7" ht="14.25">
      <c r="A386" s="12">
        <v>6112</v>
      </c>
      <c r="B386" s="13">
        <v>5168</v>
      </c>
      <c r="C386" s="38" t="s">
        <v>223</v>
      </c>
      <c r="D386" s="76">
        <v>5659.9</v>
      </c>
      <c r="E386" s="45">
        <v>5000</v>
      </c>
      <c r="F386" s="45">
        <v>6000</v>
      </c>
      <c r="G386" s="77">
        <v>5000</v>
      </c>
    </row>
    <row r="387" spans="1:7" ht="14.25">
      <c r="A387" s="12">
        <v>6112</v>
      </c>
      <c r="B387" s="13">
        <v>5169</v>
      </c>
      <c r="C387" s="38" t="s">
        <v>138</v>
      </c>
      <c r="D387" s="76">
        <v>5929</v>
      </c>
      <c r="E387" s="45">
        <v>10000</v>
      </c>
      <c r="F387" s="45">
        <v>9000</v>
      </c>
      <c r="G387" s="77">
        <v>10000</v>
      </c>
    </row>
    <row r="388" spans="1:7" ht="14.25">
      <c r="A388" s="12">
        <v>6112</v>
      </c>
      <c r="B388" s="13">
        <v>5171</v>
      </c>
      <c r="C388" s="38" t="s">
        <v>5</v>
      </c>
      <c r="D388" s="76">
        <v>0</v>
      </c>
      <c r="E388" s="45">
        <v>10000</v>
      </c>
      <c r="F388" s="45">
        <v>10000</v>
      </c>
      <c r="G388" s="77">
        <v>10000</v>
      </c>
    </row>
    <row r="389" spans="1:7" ht="14.25">
      <c r="A389" s="12">
        <v>6112</v>
      </c>
      <c r="B389" s="13">
        <v>5173</v>
      </c>
      <c r="C389" s="38" t="s">
        <v>8</v>
      </c>
      <c r="D389" s="76">
        <v>0</v>
      </c>
      <c r="E389" s="45">
        <v>1000</v>
      </c>
      <c r="F389" s="45">
        <v>1000</v>
      </c>
      <c r="G389" s="77">
        <v>1000</v>
      </c>
    </row>
    <row r="390" spans="1:7" ht="14.25">
      <c r="A390" s="12">
        <v>6112</v>
      </c>
      <c r="B390" s="13">
        <v>5175</v>
      </c>
      <c r="C390" s="38" t="s">
        <v>10</v>
      </c>
      <c r="D390" s="76">
        <v>3863</v>
      </c>
      <c r="E390" s="45">
        <v>20000</v>
      </c>
      <c r="F390" s="45">
        <v>20000</v>
      </c>
      <c r="G390" s="77">
        <v>20000</v>
      </c>
    </row>
    <row r="391" spans="1:7" ht="14.25">
      <c r="A391" s="12">
        <v>6112</v>
      </c>
      <c r="B391" s="13">
        <v>5179</v>
      </c>
      <c r="C391" s="38" t="s">
        <v>92</v>
      </c>
      <c r="D391" s="76">
        <v>6900</v>
      </c>
      <c r="E391" s="45">
        <v>20000</v>
      </c>
      <c r="F391" s="45">
        <v>20000</v>
      </c>
      <c r="G391" s="77">
        <v>20000</v>
      </c>
    </row>
    <row r="392" spans="1:7" ht="14.25">
      <c r="A392" s="12">
        <v>6112</v>
      </c>
      <c r="B392" s="13">
        <v>5194</v>
      </c>
      <c r="C392" s="38" t="s">
        <v>119</v>
      </c>
      <c r="D392" s="76">
        <v>3634</v>
      </c>
      <c r="E392" s="45">
        <v>10000</v>
      </c>
      <c r="F392" s="45">
        <v>10000</v>
      </c>
      <c r="G392" s="77">
        <v>10000</v>
      </c>
    </row>
    <row r="393" spans="1:7" ht="15.75" customHeight="1">
      <c r="A393" s="15"/>
      <c r="B393" s="16"/>
      <c r="C393" s="17" t="s">
        <v>1</v>
      </c>
      <c r="D393" s="62">
        <f>SUM(D374:D392)</f>
        <v>1086374.4</v>
      </c>
      <c r="E393" s="46">
        <f>SUM(E374:E392)</f>
        <v>1696000</v>
      </c>
      <c r="F393" s="46">
        <f>SUM(F374:F392)</f>
        <v>1696000</v>
      </c>
      <c r="G393" s="97">
        <f>SUM(G374:G392)</f>
        <v>2107000</v>
      </c>
    </row>
    <row r="394" spans="1:7" ht="15">
      <c r="A394" s="9"/>
      <c r="B394" s="22"/>
      <c r="C394" s="21" t="s">
        <v>241</v>
      </c>
      <c r="D394" s="81">
        <v>0</v>
      </c>
      <c r="E394" s="58">
        <v>70000</v>
      </c>
      <c r="F394" s="58">
        <v>132000</v>
      </c>
      <c r="G394" s="103">
        <v>70000</v>
      </c>
    </row>
    <row r="395" spans="1:7" ht="15.75" customHeight="1">
      <c r="A395" s="9"/>
      <c r="B395" s="22"/>
      <c r="C395" s="21" t="s">
        <v>86</v>
      </c>
      <c r="D395" s="74"/>
      <c r="E395" s="50"/>
      <c r="F395" s="50"/>
      <c r="G395" s="105"/>
    </row>
    <row r="396" spans="1:7" ht="15.75" customHeight="1">
      <c r="A396" s="12">
        <v>6171</v>
      </c>
      <c r="B396" s="13">
        <v>5011</v>
      </c>
      <c r="C396" s="38" t="s">
        <v>2</v>
      </c>
      <c r="D396" s="76">
        <v>2700453.5</v>
      </c>
      <c r="E396" s="45">
        <v>4300000</v>
      </c>
      <c r="F396" s="45">
        <v>4214000</v>
      </c>
      <c r="G396" s="77">
        <v>4500000</v>
      </c>
    </row>
    <row r="397" spans="1:7" ht="14.25">
      <c r="A397" s="12">
        <v>6171</v>
      </c>
      <c r="B397" s="13">
        <v>5021</v>
      </c>
      <c r="C397" s="38" t="s">
        <v>55</v>
      </c>
      <c r="D397" s="76">
        <v>3709</v>
      </c>
      <c r="E397" s="45">
        <v>40000</v>
      </c>
      <c r="F397" s="45">
        <v>40000</v>
      </c>
      <c r="G397" s="77">
        <v>20000</v>
      </c>
    </row>
    <row r="398" spans="1:7" ht="14.25">
      <c r="A398" s="12">
        <v>6171</v>
      </c>
      <c r="B398" s="13">
        <v>5031</v>
      </c>
      <c r="C398" s="38" t="s">
        <v>3</v>
      </c>
      <c r="D398" s="76">
        <v>642496.44</v>
      </c>
      <c r="E398" s="45">
        <f>CEILING(E396*0.25,1000)</f>
        <v>1075000</v>
      </c>
      <c r="F398" s="45">
        <v>1075000</v>
      </c>
      <c r="G398" s="77">
        <f>CEILING(G396*0.25,1000)</f>
        <v>1125000</v>
      </c>
    </row>
    <row r="399" spans="1:7" ht="14.25">
      <c r="A399" s="12">
        <v>6171</v>
      </c>
      <c r="B399" s="13">
        <v>5032</v>
      </c>
      <c r="C399" s="38" t="s">
        <v>99</v>
      </c>
      <c r="D399" s="76">
        <v>243785.5</v>
      </c>
      <c r="E399" s="45">
        <f>CEILING(E396*0.09,1000)</f>
        <v>387000</v>
      </c>
      <c r="F399" s="45">
        <v>387000</v>
      </c>
      <c r="G399" s="77">
        <f>CEILING(G396*0.09,1000)</f>
        <v>405000</v>
      </c>
    </row>
    <row r="400" spans="1:7" ht="14.25">
      <c r="A400" s="12">
        <v>6171</v>
      </c>
      <c r="B400" s="13">
        <v>5038</v>
      </c>
      <c r="C400" s="38" t="s">
        <v>100</v>
      </c>
      <c r="D400" s="76">
        <v>28712</v>
      </c>
      <c r="E400" s="45">
        <v>37000</v>
      </c>
      <c r="F400" s="45">
        <v>37000</v>
      </c>
      <c r="G400" s="77">
        <v>40000</v>
      </c>
    </row>
    <row r="401" spans="1:7" ht="14.25">
      <c r="A401" s="12">
        <v>6171</v>
      </c>
      <c r="B401" s="13">
        <v>5132</v>
      </c>
      <c r="C401" s="38" t="s">
        <v>9</v>
      </c>
      <c r="D401" s="76">
        <v>325</v>
      </c>
      <c r="E401" s="45">
        <v>0</v>
      </c>
      <c r="F401" s="45">
        <v>1000</v>
      </c>
      <c r="G401" s="77">
        <v>1000</v>
      </c>
    </row>
    <row r="402" spans="1:7" ht="14.25">
      <c r="A402" s="12">
        <v>6171</v>
      </c>
      <c r="B402" s="13">
        <v>5133</v>
      </c>
      <c r="C402" s="38" t="s">
        <v>102</v>
      </c>
      <c r="D402" s="76">
        <v>197</v>
      </c>
      <c r="E402" s="45">
        <v>1000</v>
      </c>
      <c r="F402" s="45">
        <v>1000</v>
      </c>
      <c r="G402" s="77">
        <v>1000</v>
      </c>
    </row>
    <row r="403" spans="1:7" ht="14.25">
      <c r="A403" s="12">
        <v>6171</v>
      </c>
      <c r="B403" s="13">
        <v>5134</v>
      </c>
      <c r="C403" s="38" t="s">
        <v>48</v>
      </c>
      <c r="D403" s="76">
        <v>0</v>
      </c>
      <c r="E403" s="45">
        <v>1000</v>
      </c>
      <c r="F403" s="45">
        <v>1000</v>
      </c>
      <c r="G403" s="77">
        <v>1000</v>
      </c>
    </row>
    <row r="404" spans="1:7" ht="14.25">
      <c r="A404" s="12">
        <v>6171</v>
      </c>
      <c r="B404" s="13">
        <v>5136</v>
      </c>
      <c r="C404" s="38" t="s">
        <v>104</v>
      </c>
      <c r="D404" s="76">
        <v>440</v>
      </c>
      <c r="E404" s="45">
        <v>1000</v>
      </c>
      <c r="F404" s="45">
        <v>1000</v>
      </c>
      <c r="G404" s="77">
        <v>1000</v>
      </c>
    </row>
    <row r="405" spans="1:7" ht="14.25">
      <c r="A405" s="12">
        <v>6171</v>
      </c>
      <c r="B405" s="13">
        <v>5137</v>
      </c>
      <c r="C405" s="38" t="s">
        <v>229</v>
      </c>
      <c r="D405" s="76">
        <v>7574.64</v>
      </c>
      <c r="E405" s="45">
        <v>50000</v>
      </c>
      <c r="F405" s="45">
        <v>50000</v>
      </c>
      <c r="G405" s="77">
        <v>50000</v>
      </c>
    </row>
    <row r="406" spans="1:7" ht="14.25">
      <c r="A406" s="12">
        <v>6171</v>
      </c>
      <c r="B406" s="13">
        <v>5139</v>
      </c>
      <c r="C406" s="38" t="s">
        <v>56</v>
      </c>
      <c r="D406" s="76">
        <v>66745.82</v>
      </c>
      <c r="E406" s="45">
        <v>110000</v>
      </c>
      <c r="F406" s="45">
        <v>109000</v>
      </c>
      <c r="G406" s="77">
        <v>110000</v>
      </c>
    </row>
    <row r="407" spans="1:7" ht="14.25">
      <c r="A407" s="12">
        <v>6171</v>
      </c>
      <c r="B407" s="13">
        <v>5151</v>
      </c>
      <c r="C407" s="38" t="s">
        <v>4</v>
      </c>
      <c r="D407" s="76">
        <v>22467</v>
      </c>
      <c r="E407" s="45">
        <v>30000</v>
      </c>
      <c r="F407" s="45">
        <v>30000</v>
      </c>
      <c r="G407" s="77">
        <v>30000</v>
      </c>
    </row>
    <row r="408" spans="1:7" ht="14.25">
      <c r="A408" s="12">
        <v>6171</v>
      </c>
      <c r="B408" s="13">
        <v>5153</v>
      </c>
      <c r="C408" s="38" t="s">
        <v>6</v>
      </c>
      <c r="D408" s="76">
        <v>114072.41</v>
      </c>
      <c r="E408" s="45">
        <v>140000</v>
      </c>
      <c r="F408" s="45">
        <v>150000</v>
      </c>
      <c r="G408" s="77">
        <v>270000</v>
      </c>
    </row>
    <row r="409" spans="1:7" ht="14.25">
      <c r="A409" s="12">
        <v>6171</v>
      </c>
      <c r="B409" s="13">
        <v>5154</v>
      </c>
      <c r="C409" s="38" t="s">
        <v>232</v>
      </c>
      <c r="D409" s="76">
        <v>172483.3</v>
      </c>
      <c r="E409" s="45">
        <v>220000</v>
      </c>
      <c r="F409" s="45">
        <v>220000</v>
      </c>
      <c r="G409" s="77">
        <v>400000</v>
      </c>
    </row>
    <row r="410" spans="1:7" ht="14.25">
      <c r="A410" s="12">
        <v>6171</v>
      </c>
      <c r="B410" s="13">
        <v>5156</v>
      </c>
      <c r="C410" s="38" t="s">
        <v>111</v>
      </c>
      <c r="D410" s="76">
        <v>9768.42</v>
      </c>
      <c r="E410" s="45">
        <v>20000</v>
      </c>
      <c r="F410" s="45">
        <v>20000</v>
      </c>
      <c r="G410" s="77">
        <v>20000</v>
      </c>
    </row>
    <row r="411" spans="1:7" ht="14.25">
      <c r="A411" s="12">
        <v>6171</v>
      </c>
      <c r="B411" s="13">
        <v>5161</v>
      </c>
      <c r="C411" s="38" t="s">
        <v>87</v>
      </c>
      <c r="D411" s="76">
        <v>97439.6</v>
      </c>
      <c r="E411" s="45">
        <v>140000</v>
      </c>
      <c r="F411" s="45">
        <v>140000</v>
      </c>
      <c r="G411" s="77">
        <v>140000</v>
      </c>
    </row>
    <row r="412" spans="1:7" ht="14.25">
      <c r="A412" s="12">
        <v>6171</v>
      </c>
      <c r="B412" s="13">
        <v>5162</v>
      </c>
      <c r="C412" s="38" t="s">
        <v>112</v>
      </c>
      <c r="D412" s="76">
        <v>30661.25</v>
      </c>
      <c r="E412" s="45">
        <v>40000</v>
      </c>
      <c r="F412" s="45">
        <v>40000</v>
      </c>
      <c r="G412" s="77">
        <v>45000</v>
      </c>
    </row>
    <row r="413" spans="1:7" ht="14.25">
      <c r="A413" s="12">
        <v>6171</v>
      </c>
      <c r="B413" s="13">
        <v>5166</v>
      </c>
      <c r="C413" s="38" t="s">
        <v>116</v>
      </c>
      <c r="D413" s="76">
        <v>36300</v>
      </c>
      <c r="E413" s="45">
        <v>40000</v>
      </c>
      <c r="F413" s="45">
        <v>40000</v>
      </c>
      <c r="G413" s="77">
        <v>50000</v>
      </c>
    </row>
    <row r="414" spans="1:7" ht="14.25">
      <c r="A414" s="12">
        <v>6171</v>
      </c>
      <c r="B414" s="13">
        <v>5167</v>
      </c>
      <c r="C414" s="38" t="s">
        <v>193</v>
      </c>
      <c r="D414" s="76">
        <v>37756</v>
      </c>
      <c r="E414" s="45">
        <v>20000</v>
      </c>
      <c r="F414" s="45">
        <v>40000</v>
      </c>
      <c r="G414" s="77">
        <v>20000</v>
      </c>
    </row>
    <row r="415" spans="1:7" ht="14.25">
      <c r="A415" s="12">
        <v>6171</v>
      </c>
      <c r="B415" s="13">
        <v>5168</v>
      </c>
      <c r="C415" s="38" t="s">
        <v>231</v>
      </c>
      <c r="D415" s="76">
        <v>321575.01</v>
      </c>
      <c r="E415" s="45">
        <v>400000</v>
      </c>
      <c r="F415" s="45">
        <v>400000</v>
      </c>
      <c r="G415" s="77">
        <v>450000</v>
      </c>
    </row>
    <row r="416" spans="1:7" ht="14.25">
      <c r="A416" s="12">
        <v>6171</v>
      </c>
      <c r="B416" s="13">
        <v>5169</v>
      </c>
      <c r="C416" s="38" t="s">
        <v>135</v>
      </c>
      <c r="D416" s="76">
        <v>190713.01</v>
      </c>
      <c r="E416" s="45">
        <v>400000</v>
      </c>
      <c r="F416" s="45">
        <v>400000</v>
      </c>
      <c r="G416" s="77">
        <v>350000</v>
      </c>
    </row>
    <row r="417" spans="1:7" ht="14.25">
      <c r="A417" s="12">
        <v>6171</v>
      </c>
      <c r="B417" s="13">
        <v>5171</v>
      </c>
      <c r="C417" s="38" t="s">
        <v>35</v>
      </c>
      <c r="D417" s="76">
        <v>8362.31</v>
      </c>
      <c r="E417" s="45">
        <v>50000</v>
      </c>
      <c r="F417" s="45">
        <v>50000</v>
      </c>
      <c r="G417" s="77">
        <v>200000</v>
      </c>
    </row>
    <row r="418" spans="1:7" ht="14.25">
      <c r="A418" s="12">
        <v>6171</v>
      </c>
      <c r="B418" s="13">
        <v>5172</v>
      </c>
      <c r="C418" s="38" t="s">
        <v>194</v>
      </c>
      <c r="D418" s="76">
        <v>19726.63</v>
      </c>
      <c r="E418" s="45">
        <v>20000</v>
      </c>
      <c r="F418" s="45">
        <v>20000</v>
      </c>
      <c r="G418" s="77">
        <v>20000</v>
      </c>
    </row>
    <row r="419" spans="1:7" ht="14.25">
      <c r="A419" s="12">
        <v>6171</v>
      </c>
      <c r="B419" s="13">
        <v>5173</v>
      </c>
      <c r="C419" s="38" t="s">
        <v>228</v>
      </c>
      <c r="D419" s="76">
        <v>291</v>
      </c>
      <c r="E419" s="45">
        <v>5000</v>
      </c>
      <c r="F419" s="45">
        <v>5000</v>
      </c>
      <c r="G419" s="77">
        <v>10000</v>
      </c>
    </row>
    <row r="420" spans="1:7" ht="14.25">
      <c r="A420" s="12">
        <v>6171</v>
      </c>
      <c r="B420" s="13">
        <v>5178</v>
      </c>
      <c r="C420" s="38" t="s">
        <v>144</v>
      </c>
      <c r="D420" s="76">
        <v>30804.12</v>
      </c>
      <c r="E420" s="45">
        <v>40000</v>
      </c>
      <c r="F420" s="45">
        <v>40000</v>
      </c>
      <c r="G420" s="77">
        <v>0</v>
      </c>
    </row>
    <row r="421" spans="1:7" ht="14.25">
      <c r="A421" s="12">
        <v>6171</v>
      </c>
      <c r="B421" s="13">
        <v>5179</v>
      </c>
      <c r="C421" s="38" t="s">
        <v>92</v>
      </c>
      <c r="D421" s="76">
        <v>9700</v>
      </c>
      <c r="E421" s="45">
        <v>20000</v>
      </c>
      <c r="F421" s="45">
        <v>21500</v>
      </c>
      <c r="G421" s="77">
        <v>25000</v>
      </c>
    </row>
    <row r="422" spans="1:7" ht="14.25">
      <c r="A422" s="12">
        <v>6171</v>
      </c>
      <c r="B422" s="13">
        <v>5182</v>
      </c>
      <c r="C422" s="38" t="s">
        <v>158</v>
      </c>
      <c r="D422" s="76">
        <v>36715</v>
      </c>
      <c r="E422" s="45">
        <v>0</v>
      </c>
      <c r="F422" s="45">
        <v>0</v>
      </c>
      <c r="G422" s="77">
        <v>0</v>
      </c>
    </row>
    <row r="423" spans="1:7" ht="14.25">
      <c r="A423" s="12">
        <v>6171</v>
      </c>
      <c r="B423" s="13">
        <v>5194</v>
      </c>
      <c r="C423" s="38" t="s">
        <v>119</v>
      </c>
      <c r="D423" s="76">
        <v>0</v>
      </c>
      <c r="E423" s="45">
        <v>0</v>
      </c>
      <c r="F423" s="45">
        <v>0</v>
      </c>
      <c r="G423" s="77">
        <v>10000</v>
      </c>
    </row>
    <row r="424" spans="1:7" ht="14.25">
      <c r="A424" s="12">
        <v>6171</v>
      </c>
      <c r="B424" s="13">
        <v>5229</v>
      </c>
      <c r="C424" s="38" t="s">
        <v>120</v>
      </c>
      <c r="D424" s="76">
        <v>0</v>
      </c>
      <c r="E424" s="45">
        <v>1500</v>
      </c>
      <c r="F424" s="45">
        <v>0</v>
      </c>
      <c r="G424" s="77">
        <v>1500</v>
      </c>
    </row>
    <row r="425" spans="1:7" ht="14.25">
      <c r="A425" s="12">
        <v>6171</v>
      </c>
      <c r="B425" s="13">
        <v>5362</v>
      </c>
      <c r="C425" s="38" t="s">
        <v>95</v>
      </c>
      <c r="D425" s="76">
        <v>1500</v>
      </c>
      <c r="E425" s="45">
        <v>1500</v>
      </c>
      <c r="F425" s="45">
        <v>1500</v>
      </c>
      <c r="G425" s="77">
        <v>1500</v>
      </c>
    </row>
    <row r="426" spans="1:7" ht="14.25">
      <c r="A426" s="12">
        <v>6171</v>
      </c>
      <c r="B426" s="13">
        <v>5363</v>
      </c>
      <c r="C426" s="38" t="s">
        <v>79</v>
      </c>
      <c r="D426" s="76">
        <v>0</v>
      </c>
      <c r="E426" s="45">
        <v>1000</v>
      </c>
      <c r="F426" s="45">
        <v>1000</v>
      </c>
      <c r="G426" s="77">
        <v>1000</v>
      </c>
    </row>
    <row r="427" spans="1:7" ht="14.25">
      <c r="A427" s="12">
        <v>6171</v>
      </c>
      <c r="B427" s="13">
        <v>5424</v>
      </c>
      <c r="C427" s="38" t="s">
        <v>129</v>
      </c>
      <c r="D427" s="76">
        <v>102449.5</v>
      </c>
      <c r="E427" s="45">
        <v>20000</v>
      </c>
      <c r="F427" s="45">
        <v>106000</v>
      </c>
      <c r="G427" s="77">
        <v>50000</v>
      </c>
    </row>
    <row r="428" spans="1:7" ht="14.25">
      <c r="A428" s="12">
        <v>6171</v>
      </c>
      <c r="B428" s="13">
        <v>5499</v>
      </c>
      <c r="C428" s="38" t="s">
        <v>130</v>
      </c>
      <c r="D428" s="76">
        <v>104622</v>
      </c>
      <c r="E428" s="45">
        <v>323000</v>
      </c>
      <c r="F428" s="45">
        <v>323000</v>
      </c>
      <c r="G428" s="77">
        <v>300000</v>
      </c>
    </row>
    <row r="429" spans="1:7" ht="14.25">
      <c r="A429" s="12">
        <v>6171</v>
      </c>
      <c r="B429" s="13">
        <v>6122</v>
      </c>
      <c r="C429" s="38" t="s">
        <v>265</v>
      </c>
      <c r="D429" s="76">
        <v>0</v>
      </c>
      <c r="E429" s="45">
        <v>150000</v>
      </c>
      <c r="F429" s="45">
        <v>12700</v>
      </c>
      <c r="G429" s="77">
        <v>300000</v>
      </c>
    </row>
    <row r="430" spans="1:7" ht="14.25">
      <c r="A430" s="12">
        <v>6171</v>
      </c>
      <c r="B430" s="13">
        <v>6125</v>
      </c>
      <c r="C430" s="38" t="s">
        <v>185</v>
      </c>
      <c r="D430" s="76">
        <v>137207.55</v>
      </c>
      <c r="E430" s="45">
        <v>0</v>
      </c>
      <c r="F430" s="45">
        <v>137300</v>
      </c>
      <c r="G430" s="77">
        <v>0</v>
      </c>
    </row>
    <row r="431" spans="1:7" ht="15">
      <c r="A431" s="15"/>
      <c r="B431" s="16"/>
      <c r="C431" s="17" t="s">
        <v>1</v>
      </c>
      <c r="D431" s="62">
        <f>SUM(D396:D430)</f>
        <v>5179053.009999999</v>
      </c>
      <c r="E431" s="46">
        <f>SUM(E396:E430)</f>
        <v>8084000</v>
      </c>
      <c r="F431" s="46">
        <f>SUM(F396:F430)</f>
        <v>8114000</v>
      </c>
      <c r="G431" s="97">
        <f>SUM(G396:G430)</f>
        <v>8948000</v>
      </c>
    </row>
    <row r="432" spans="1:7" ht="15">
      <c r="A432" s="9"/>
      <c r="B432" s="22"/>
      <c r="C432" s="21" t="s">
        <v>34</v>
      </c>
      <c r="D432" s="74"/>
      <c r="E432" s="50"/>
      <c r="F432" s="50"/>
      <c r="G432" s="105"/>
    </row>
    <row r="433" spans="1:7" ht="14.25">
      <c r="A433" s="12">
        <v>6223</v>
      </c>
      <c r="B433" s="13">
        <v>5139</v>
      </c>
      <c r="C433" s="38" t="s">
        <v>56</v>
      </c>
      <c r="D433" s="76">
        <v>50</v>
      </c>
      <c r="E433" s="45">
        <v>0</v>
      </c>
      <c r="F433" s="45">
        <v>100</v>
      </c>
      <c r="G433" s="77">
        <v>1000</v>
      </c>
    </row>
    <row r="434" spans="1:7" ht="14.25">
      <c r="A434" s="12">
        <v>6223</v>
      </c>
      <c r="B434" s="13">
        <v>5901</v>
      </c>
      <c r="C434" s="38" t="s">
        <v>131</v>
      </c>
      <c r="D434" s="76">
        <v>0</v>
      </c>
      <c r="E434" s="45">
        <v>10000</v>
      </c>
      <c r="F434" s="45">
        <v>9900</v>
      </c>
      <c r="G434" s="77">
        <v>100000</v>
      </c>
    </row>
    <row r="435" spans="1:7" ht="15">
      <c r="A435" s="15"/>
      <c r="B435" s="16"/>
      <c r="C435" s="17" t="s">
        <v>1</v>
      </c>
      <c r="D435" s="62">
        <f>SUM(D433:D434)</f>
        <v>50</v>
      </c>
      <c r="E435" s="46">
        <f>SUM(E433:E434)</f>
        <v>10000</v>
      </c>
      <c r="F435" s="46">
        <f>SUM(F433:F434)</f>
        <v>10000</v>
      </c>
      <c r="G435" s="97">
        <f>SUM(G433:G434)</f>
        <v>101000</v>
      </c>
    </row>
    <row r="436" spans="1:7" ht="14.25">
      <c r="A436" s="9">
        <v>6310</v>
      </c>
      <c r="B436" s="10">
        <v>5163</v>
      </c>
      <c r="C436" s="26" t="s">
        <v>113</v>
      </c>
      <c r="D436" s="81">
        <v>18304.9</v>
      </c>
      <c r="E436" s="58">
        <v>20000</v>
      </c>
      <c r="F436" s="58">
        <v>30000</v>
      </c>
      <c r="G436" s="103">
        <v>30000</v>
      </c>
    </row>
    <row r="437" spans="1:7" ht="15">
      <c r="A437" s="15"/>
      <c r="B437" s="16"/>
      <c r="C437" s="17" t="s">
        <v>1</v>
      </c>
      <c r="D437" s="62">
        <f>SUM(D436)</f>
        <v>18304.9</v>
      </c>
      <c r="E437" s="46">
        <f>SUM(E436)</f>
        <v>20000</v>
      </c>
      <c r="F437" s="46">
        <f>SUM(F436)</f>
        <v>30000</v>
      </c>
      <c r="G437" s="97">
        <f>SUM(G436)</f>
        <v>30000</v>
      </c>
    </row>
    <row r="438" spans="1:7" ht="14.25">
      <c r="A438" s="9">
        <v>6320</v>
      </c>
      <c r="B438" s="10">
        <v>5163</v>
      </c>
      <c r="C438" s="26" t="s">
        <v>114</v>
      </c>
      <c r="D438" s="81">
        <v>295896</v>
      </c>
      <c r="E438" s="58">
        <v>400000</v>
      </c>
      <c r="F438" s="58">
        <v>400000</v>
      </c>
      <c r="G438" s="103">
        <v>400000</v>
      </c>
    </row>
    <row r="439" spans="1:7" ht="15">
      <c r="A439" s="15"/>
      <c r="B439" s="16"/>
      <c r="C439" s="17" t="s">
        <v>1</v>
      </c>
      <c r="D439" s="62">
        <f>SUM(D438)</f>
        <v>295896</v>
      </c>
      <c r="E439" s="46">
        <f>SUM(E438)</f>
        <v>400000</v>
      </c>
      <c r="F439" s="46">
        <f>SUM(F438)</f>
        <v>400000</v>
      </c>
      <c r="G439" s="97">
        <f>SUM(G438)</f>
        <v>400000</v>
      </c>
    </row>
    <row r="440" spans="1:7" ht="14.25">
      <c r="A440" s="9">
        <v>6399</v>
      </c>
      <c r="B440" s="10">
        <v>5362</v>
      </c>
      <c r="C440" s="26" t="s">
        <v>127</v>
      </c>
      <c r="D440" s="81">
        <v>346867.85</v>
      </c>
      <c r="E440" s="58">
        <v>800000</v>
      </c>
      <c r="F440" s="58">
        <v>800000</v>
      </c>
      <c r="G440" s="103">
        <v>900000</v>
      </c>
    </row>
    <row r="441" spans="1:7" ht="14.25">
      <c r="A441" s="12">
        <v>6399</v>
      </c>
      <c r="B441" s="13">
        <v>5365</v>
      </c>
      <c r="C441" s="38" t="s">
        <v>128</v>
      </c>
      <c r="D441" s="76">
        <v>2044020</v>
      </c>
      <c r="E441" s="45">
        <v>1400000</v>
      </c>
      <c r="F441" s="45">
        <v>2044100</v>
      </c>
      <c r="G441" s="77">
        <v>1500000</v>
      </c>
    </row>
    <row r="442" spans="1:7" ht="14.25">
      <c r="A442" s="12">
        <v>6399</v>
      </c>
      <c r="B442" s="13">
        <v>5904</v>
      </c>
      <c r="C442" s="38" t="s">
        <v>192</v>
      </c>
      <c r="D442" s="76">
        <v>39735.68</v>
      </c>
      <c r="E442" s="45">
        <v>0</v>
      </c>
      <c r="F442" s="45">
        <v>39800</v>
      </c>
      <c r="G442" s="77">
        <v>0</v>
      </c>
    </row>
    <row r="443" spans="1:7" ht="15">
      <c r="A443" s="15"/>
      <c r="B443" s="16"/>
      <c r="C443" s="17" t="s">
        <v>1</v>
      </c>
      <c r="D443" s="62">
        <f>SUM(D440:D442)</f>
        <v>2430623.5300000003</v>
      </c>
      <c r="E443" s="46">
        <f>SUM(E440:E442)</f>
        <v>2200000</v>
      </c>
      <c r="F443" s="46">
        <f>SUM(F440:F442)</f>
        <v>2883900</v>
      </c>
      <c r="G443" s="97">
        <f>SUM(G440:G442)</f>
        <v>2400000</v>
      </c>
    </row>
    <row r="444" spans="1:7" ht="14.25">
      <c r="A444" s="9">
        <v>6402</v>
      </c>
      <c r="B444" s="10">
        <v>5364</v>
      </c>
      <c r="C444" s="26" t="s">
        <v>259</v>
      </c>
      <c r="D444" s="81">
        <v>234632</v>
      </c>
      <c r="E444" s="58">
        <v>11300</v>
      </c>
      <c r="F444" s="58">
        <v>234800</v>
      </c>
      <c r="G444" s="103">
        <v>0</v>
      </c>
    </row>
    <row r="445" spans="1:7" ht="15">
      <c r="A445" s="15"/>
      <c r="B445" s="16"/>
      <c r="C445" s="17" t="s">
        <v>1</v>
      </c>
      <c r="D445" s="62">
        <f>SUM(D444)</f>
        <v>234632</v>
      </c>
      <c r="E445" s="46">
        <f>SUM(E444)</f>
        <v>11300</v>
      </c>
      <c r="F445" s="46">
        <f>SUM(F444)</f>
        <v>234800</v>
      </c>
      <c r="G445" s="97">
        <f>SUM(G444)</f>
        <v>0</v>
      </c>
    </row>
    <row r="446" spans="1:7" ht="14.25">
      <c r="A446" s="12">
        <v>6409</v>
      </c>
      <c r="B446" s="73">
        <v>5179</v>
      </c>
      <c r="C446" s="38" t="s">
        <v>94</v>
      </c>
      <c r="D446" s="76">
        <v>2796</v>
      </c>
      <c r="E446" s="45">
        <v>3000</v>
      </c>
      <c r="F446" s="45">
        <v>3000</v>
      </c>
      <c r="G446" s="77">
        <v>3000</v>
      </c>
    </row>
    <row r="447" spans="1:7" ht="14.25">
      <c r="A447" s="12">
        <v>6409</v>
      </c>
      <c r="B447" s="73">
        <v>5179</v>
      </c>
      <c r="C447" s="38" t="s">
        <v>80</v>
      </c>
      <c r="D447" s="76">
        <v>10967.2</v>
      </c>
      <c r="E447" s="45">
        <v>11000</v>
      </c>
      <c r="F447" s="45">
        <v>11000</v>
      </c>
      <c r="G447" s="77">
        <v>11000</v>
      </c>
    </row>
    <row r="448" spans="1:7" s="36" customFormat="1" ht="14.25">
      <c r="A448" s="34">
        <v>6409</v>
      </c>
      <c r="B448" s="35">
        <v>5222</v>
      </c>
      <c r="C448" s="132" t="s">
        <v>152</v>
      </c>
      <c r="D448" s="133">
        <f>SUM(D449:D463)</f>
        <v>394500</v>
      </c>
      <c r="E448" s="60">
        <f>SUM(E449:E463)</f>
        <v>386000</v>
      </c>
      <c r="F448" s="60">
        <f>SUM(F449:F463)</f>
        <v>394500</v>
      </c>
      <c r="G448" s="104">
        <v>400000</v>
      </c>
    </row>
    <row r="449" spans="1:7" s="36" customFormat="1" ht="14.25">
      <c r="A449" s="34"/>
      <c r="B449" s="35"/>
      <c r="C449" s="132" t="s">
        <v>71</v>
      </c>
      <c r="D449" s="60">
        <v>0</v>
      </c>
      <c r="E449" s="60">
        <v>5000</v>
      </c>
      <c r="F449" s="60">
        <v>0</v>
      </c>
      <c r="G449" s="104"/>
    </row>
    <row r="450" spans="1:7" s="36" customFormat="1" ht="14.25">
      <c r="A450" s="34"/>
      <c r="B450" s="35"/>
      <c r="C450" s="132" t="s">
        <v>67</v>
      </c>
      <c r="D450" s="60">
        <v>40000</v>
      </c>
      <c r="E450" s="60">
        <v>40000</v>
      </c>
      <c r="F450" s="60">
        <v>40000</v>
      </c>
      <c r="G450" s="104"/>
    </row>
    <row r="451" spans="1:7" s="36" customFormat="1" ht="14.25">
      <c r="A451" s="34"/>
      <c r="B451" s="35"/>
      <c r="C451" s="132" t="s">
        <v>68</v>
      </c>
      <c r="D451" s="60">
        <v>10000</v>
      </c>
      <c r="E451" s="60">
        <v>10000</v>
      </c>
      <c r="F451" s="60">
        <v>10000</v>
      </c>
      <c r="G451" s="104"/>
    </row>
    <row r="452" spans="1:7" s="36" customFormat="1" ht="14.25">
      <c r="A452" s="34"/>
      <c r="B452" s="35"/>
      <c r="C452" s="132" t="s">
        <v>69</v>
      </c>
      <c r="D452" s="60">
        <v>10000</v>
      </c>
      <c r="E452" s="60">
        <v>10000</v>
      </c>
      <c r="F452" s="60">
        <v>10000</v>
      </c>
      <c r="G452" s="104"/>
    </row>
    <row r="453" spans="1:7" s="36" customFormat="1" ht="14.25">
      <c r="A453" s="34"/>
      <c r="B453" s="35"/>
      <c r="C453" s="132" t="s">
        <v>70</v>
      </c>
      <c r="D453" s="60">
        <v>15000</v>
      </c>
      <c r="E453" s="60">
        <v>15000</v>
      </c>
      <c r="F453" s="60">
        <v>15000</v>
      </c>
      <c r="G453" s="104"/>
    </row>
    <row r="454" spans="1:7" s="36" customFormat="1" ht="14.25">
      <c r="A454" s="34"/>
      <c r="B454" s="35"/>
      <c r="C454" s="132" t="s">
        <v>72</v>
      </c>
      <c r="D454" s="60">
        <v>22500</v>
      </c>
      <c r="E454" s="60">
        <v>22500</v>
      </c>
      <c r="F454" s="60">
        <v>22500</v>
      </c>
      <c r="G454" s="104"/>
    </row>
    <row r="455" spans="1:7" s="36" customFormat="1" ht="14.25">
      <c r="A455" s="34"/>
      <c r="B455" s="35"/>
      <c r="C455" s="132" t="s">
        <v>136</v>
      </c>
      <c r="D455" s="60">
        <v>10000</v>
      </c>
      <c r="E455" s="60">
        <v>10000</v>
      </c>
      <c r="F455" s="60">
        <v>10000</v>
      </c>
      <c r="G455" s="104"/>
    </row>
    <row r="456" spans="1:7" s="36" customFormat="1" ht="14.25">
      <c r="A456" s="34"/>
      <c r="B456" s="35"/>
      <c r="C456" s="132" t="s">
        <v>73</v>
      </c>
      <c r="D456" s="60">
        <v>40000</v>
      </c>
      <c r="E456" s="60">
        <v>40000</v>
      </c>
      <c r="F456" s="60">
        <v>40000</v>
      </c>
      <c r="G456" s="104"/>
    </row>
    <row r="457" spans="1:7" s="36" customFormat="1" ht="14.25">
      <c r="A457" s="34"/>
      <c r="B457" s="35"/>
      <c r="C457" s="132" t="s">
        <v>230</v>
      </c>
      <c r="D457" s="60">
        <v>175000</v>
      </c>
      <c r="E457" s="60">
        <v>175000</v>
      </c>
      <c r="F457" s="60">
        <v>175000</v>
      </c>
      <c r="G457" s="104"/>
    </row>
    <row r="458" spans="1:7" s="36" customFormat="1" ht="14.25">
      <c r="A458" s="34"/>
      <c r="B458" s="35"/>
      <c r="C458" s="132" t="s">
        <v>93</v>
      </c>
      <c r="D458" s="60">
        <v>22500</v>
      </c>
      <c r="E458" s="60">
        <v>17500</v>
      </c>
      <c r="F458" s="60">
        <v>22500</v>
      </c>
      <c r="G458" s="104"/>
    </row>
    <row r="459" spans="1:7" s="36" customFormat="1" ht="14.25">
      <c r="A459" s="34"/>
      <c r="B459" s="35"/>
      <c r="C459" s="132" t="s">
        <v>74</v>
      </c>
      <c r="D459" s="60">
        <v>10000</v>
      </c>
      <c r="E459" s="60">
        <v>10000</v>
      </c>
      <c r="F459" s="60">
        <v>10000</v>
      </c>
      <c r="G459" s="104"/>
    </row>
    <row r="460" spans="1:7" s="36" customFormat="1" ht="14.25">
      <c r="A460" s="34"/>
      <c r="B460" s="35"/>
      <c r="C460" s="132" t="s">
        <v>75</v>
      </c>
      <c r="D460" s="60">
        <v>9500</v>
      </c>
      <c r="E460" s="60">
        <v>9500</v>
      </c>
      <c r="F460" s="60">
        <v>9500</v>
      </c>
      <c r="G460" s="104"/>
    </row>
    <row r="461" spans="1:7" s="36" customFormat="1" ht="14.25">
      <c r="A461" s="34"/>
      <c r="B461" s="35"/>
      <c r="C461" s="132" t="s">
        <v>76</v>
      </c>
      <c r="D461" s="60">
        <v>20000</v>
      </c>
      <c r="E461" s="60">
        <v>20000</v>
      </c>
      <c r="F461" s="60">
        <v>20000</v>
      </c>
      <c r="G461" s="104"/>
    </row>
    <row r="462" spans="1:7" s="36" customFormat="1" ht="14.25">
      <c r="A462" s="34"/>
      <c r="B462" s="35"/>
      <c r="C462" s="132" t="s">
        <v>167</v>
      </c>
      <c r="D462" s="60">
        <v>5000</v>
      </c>
      <c r="E462" s="60">
        <v>1500</v>
      </c>
      <c r="F462" s="60">
        <v>5000</v>
      </c>
      <c r="G462" s="104"/>
    </row>
    <row r="463" spans="1:7" s="36" customFormat="1" ht="14.25">
      <c r="A463" s="34"/>
      <c r="B463" s="35"/>
      <c r="C463" s="132" t="s">
        <v>77</v>
      </c>
      <c r="D463" s="133">
        <v>5000</v>
      </c>
      <c r="E463" s="60">
        <v>0</v>
      </c>
      <c r="F463" s="60">
        <v>5000</v>
      </c>
      <c r="G463" s="104"/>
    </row>
    <row r="464" spans="1:7" ht="14.25">
      <c r="A464" s="12">
        <v>6409</v>
      </c>
      <c r="B464" s="13">
        <v>5329</v>
      </c>
      <c r="C464" s="38" t="s">
        <v>124</v>
      </c>
      <c r="D464" s="76">
        <v>42150</v>
      </c>
      <c r="E464" s="61">
        <v>42200</v>
      </c>
      <c r="F464" s="61">
        <v>42200</v>
      </c>
      <c r="G464" s="101">
        <v>43000</v>
      </c>
    </row>
    <row r="465" spans="1:7" ht="15">
      <c r="A465" s="12">
        <v>6409</v>
      </c>
      <c r="B465" s="13">
        <v>5901</v>
      </c>
      <c r="C465" s="134" t="s">
        <v>132</v>
      </c>
      <c r="D465" s="76">
        <v>0</v>
      </c>
      <c r="E465" s="72">
        <v>271200</v>
      </c>
      <c r="F465" s="72">
        <v>190200</v>
      </c>
      <c r="G465" s="145">
        <v>556600</v>
      </c>
    </row>
    <row r="466" spans="1:7" ht="26.25">
      <c r="A466" s="12">
        <v>6409</v>
      </c>
      <c r="B466" s="13">
        <v>6329</v>
      </c>
      <c r="C466" s="38" t="s">
        <v>257</v>
      </c>
      <c r="D466" s="76">
        <v>0</v>
      </c>
      <c r="E466" s="45">
        <v>0</v>
      </c>
      <c r="F466" s="45">
        <v>0</v>
      </c>
      <c r="G466" s="77">
        <v>4500000</v>
      </c>
    </row>
    <row r="467" spans="1:7" ht="15">
      <c r="A467" s="15"/>
      <c r="B467" s="16"/>
      <c r="C467" s="17" t="s">
        <v>1</v>
      </c>
      <c r="D467" s="62">
        <f>D464+D466+D465+D448+D446+D447</f>
        <v>450413.2</v>
      </c>
      <c r="E467" s="62">
        <f>E464+E466+E465+E448+E446+E447</f>
        <v>713400</v>
      </c>
      <c r="F467" s="62">
        <f>F464+F466+F465+F448+F446+F447</f>
        <v>640900</v>
      </c>
      <c r="G467" s="102">
        <f>G464+G466+G465+G448+G446+G447</f>
        <v>5513600</v>
      </c>
    </row>
    <row r="468" spans="1:7" ht="27">
      <c r="A468" s="7"/>
      <c r="B468" s="8">
        <v>8124</v>
      </c>
      <c r="C468" s="27" t="s">
        <v>258</v>
      </c>
      <c r="D468" s="92">
        <v>1782000</v>
      </c>
      <c r="E468" s="59">
        <v>2376000</v>
      </c>
      <c r="F468" s="59">
        <v>2376000</v>
      </c>
      <c r="G468" s="99">
        <v>2376000</v>
      </c>
    </row>
    <row r="469" spans="2:7" ht="14.25">
      <c r="B469" s="13"/>
      <c r="D469" s="123"/>
      <c r="E469" s="63"/>
      <c r="F469" s="63"/>
      <c r="G469" s="112"/>
    </row>
    <row r="470" spans="2:7" ht="14.25">
      <c r="B470" s="13"/>
      <c r="D470" s="123"/>
      <c r="E470" s="63"/>
      <c r="F470" s="63"/>
      <c r="G470" s="112"/>
    </row>
    <row r="471" spans="2:7" ht="15">
      <c r="B471" s="13"/>
      <c r="C471" s="126" t="s">
        <v>13</v>
      </c>
      <c r="D471" s="135">
        <f>D445+D232+D7+D19+D28+D35+D38+D43+D47+D51+D57+D65+D68+D71+D80+D103+D116+D119+D122+D148+D155+D174+D181+D189+D197+D206+D221+D229+D244+D248+D261+D264+D285+D317+D320+D323+D347+D350+D372+D393+D431+D435+D437+D439+D443+D467+D468+D394+D214+D326</f>
        <v>33293495.07999999</v>
      </c>
      <c r="E471" s="64">
        <f>E445+E232+E7+E19+E28+E35+E38+E43+E47+E51+E57+E65+E68+E71+E80+E103+E116+E119+E122+E148+E155+E174+E181+E189+E197+E206+E221+E229+E244+E248+E261+E264+E285+E317+E320+E323+E347+E350+E372+E393+E431+E435+E437+E439+E443+E467+E468+E394+E214+E326</f>
        <v>58991400</v>
      </c>
      <c r="F471" s="64">
        <f>F445+F232+F7+F19+F28+F35+F38+F43+F47+F51+F57+F65+F68+F71+F80+F103+F116+F119+F122+F148+F155+F174+F181+F189+F197+F206+F221+F229+F244+F248+F261+F264+F285+F317+F320+F323+F347+F350+F372+F393+F431+F435+F437+F439+F443+F467+F468+F394+F214+F326</f>
        <v>83694900</v>
      </c>
      <c r="G471" s="113">
        <f>G445+G232+G7+G19+G28+G35+G38+G43+G47+G51+G57+G65+G68+G71+G80+G103+G116+G119+G122+G148+G155+G174+G181+G189+G197+G206+G221+G229+G244+G248+G261+G264+G285+G317+G320+G323+G347+G350+G372+G393+G431+G435+G437+G439+G443+G467+G468+G394+G214+G326</f>
        <v>94779500</v>
      </c>
    </row>
    <row r="472" spans="2:7" ht="15">
      <c r="B472" s="13"/>
      <c r="C472" s="126"/>
      <c r="D472" s="136">
        <f>D471-D468+225306</f>
        <v>31736801.07999999</v>
      </c>
      <c r="E472" s="65">
        <f>E471-E468</f>
        <v>56615400</v>
      </c>
      <c r="F472" s="65">
        <f>F471-F468</f>
        <v>81318900</v>
      </c>
      <c r="G472" s="143">
        <f>G471-G468</f>
        <v>92403500</v>
      </c>
    </row>
    <row r="473" ht="15">
      <c r="G473" s="114"/>
    </row>
    <row r="474" spans="3:7" ht="15">
      <c r="C474" s="124" t="s">
        <v>78</v>
      </c>
      <c r="D474" s="68">
        <v>77647877.65</v>
      </c>
      <c r="E474" s="66">
        <v>58991400</v>
      </c>
      <c r="F474" s="66">
        <v>83694900</v>
      </c>
      <c r="G474" s="114">
        <v>94779500</v>
      </c>
    </row>
    <row r="475" spans="3:7" ht="15">
      <c r="C475" s="38" t="s">
        <v>171</v>
      </c>
      <c r="D475" s="135"/>
      <c r="E475" s="64">
        <f>E474-E471</f>
        <v>0</v>
      </c>
      <c r="F475" s="64">
        <f>F474-F471</f>
        <v>0</v>
      </c>
      <c r="G475" s="113">
        <f>G474-G471</f>
        <v>0</v>
      </c>
    </row>
    <row r="476" spans="4:7" ht="15">
      <c r="D476" s="135"/>
      <c r="E476" s="64"/>
      <c r="F476" s="64"/>
      <c r="G476" s="113"/>
    </row>
    <row r="477" spans="3:7" ht="15">
      <c r="C477" s="38" t="s">
        <v>172</v>
      </c>
      <c r="D477" s="137">
        <f>D471-D468-D478+225306</f>
        <v>27949314.339999992</v>
      </c>
      <c r="E477" s="67">
        <f>E471-E468-E478</f>
        <v>46395400</v>
      </c>
      <c r="F477" s="67">
        <f>F471-F468-F478</f>
        <v>63221200</v>
      </c>
      <c r="G477" s="115">
        <f>G471-G468-G478</f>
        <v>77843500</v>
      </c>
    </row>
    <row r="478" spans="3:7" ht="15">
      <c r="C478" s="38" t="s">
        <v>173</v>
      </c>
      <c r="D478" s="137">
        <f>D17+D18+D27+D34+D64+D173+D188+D220+D242+D243+D259+D260+D283+D284+D466+D429+D41+D430</f>
        <v>3787486.7399999998</v>
      </c>
      <c r="E478" s="67">
        <f>E17+E18+E27+E34+E64+E173+E188+E220+E242+E243+E259+E260+E283+E284+E466+E429+E41+E430</f>
        <v>10220000</v>
      </c>
      <c r="F478" s="67">
        <f>F17+F18+F27+F34+F64+F173+F188+F220+F242+F243+F259+F260+F283+F284+F466+F429+F41+F430</f>
        <v>18097700</v>
      </c>
      <c r="G478" s="115">
        <f>G17+G18+G27+G34+G64+G173+G188+G220+G242+G243+G259+G260+G283+G284+G466+G429+G41+G430</f>
        <v>14560000</v>
      </c>
    </row>
    <row r="479" spans="4:7" ht="15">
      <c r="D479" s="68">
        <f>SUM(D477:D478)</f>
        <v>31736801.07999999</v>
      </c>
      <c r="E479" s="68">
        <f>SUM(E477:E478)</f>
        <v>56615400</v>
      </c>
      <c r="F479" s="68">
        <f>SUM(F477:F478)</f>
        <v>81318900</v>
      </c>
      <c r="G479" s="116">
        <f>SUM(G477:G478)</f>
        <v>92403500</v>
      </c>
    </row>
    <row r="480" ht="15">
      <c r="G480" s="114"/>
    </row>
    <row r="481" ht="15">
      <c r="G481" s="114"/>
    </row>
    <row r="482" ht="15">
      <c r="G482" s="114"/>
    </row>
    <row r="483" ht="15">
      <c r="G483" s="114"/>
    </row>
    <row r="484" ht="15">
      <c r="G484" s="114"/>
    </row>
    <row r="485" ht="15">
      <c r="G485" s="114"/>
    </row>
    <row r="486" ht="15">
      <c r="G486" s="114"/>
    </row>
    <row r="487" ht="15">
      <c r="G487" s="114"/>
    </row>
    <row r="488" ht="15">
      <c r="G488" s="114"/>
    </row>
    <row r="489" ht="15">
      <c r="G489" s="114"/>
    </row>
    <row r="490" ht="15">
      <c r="G490" s="114"/>
    </row>
    <row r="491" ht="15">
      <c r="G491" s="114"/>
    </row>
    <row r="492" ht="15">
      <c r="G492" s="114"/>
    </row>
    <row r="493" ht="15">
      <c r="G493" s="114"/>
    </row>
    <row r="494" ht="15">
      <c r="G494" s="114"/>
    </row>
    <row r="495" ht="15">
      <c r="G495" s="114"/>
    </row>
    <row r="496" ht="15">
      <c r="G496" s="114"/>
    </row>
    <row r="497" ht="15">
      <c r="G497" s="114"/>
    </row>
    <row r="498" ht="15">
      <c r="G498" s="114"/>
    </row>
    <row r="499" ht="15">
      <c r="G499" s="114"/>
    </row>
    <row r="500" ht="15">
      <c r="G500" s="114"/>
    </row>
    <row r="501" ht="15">
      <c r="G501" s="114"/>
    </row>
    <row r="502" ht="15">
      <c r="G502" s="114"/>
    </row>
    <row r="503" ht="15">
      <c r="G503" s="114"/>
    </row>
    <row r="504" ht="15">
      <c r="G504" s="114"/>
    </row>
    <row r="505" ht="15">
      <c r="G505" s="114"/>
    </row>
    <row r="506" ht="15">
      <c r="G506" s="114"/>
    </row>
    <row r="507" ht="15">
      <c r="G507" s="114"/>
    </row>
    <row r="508" ht="15">
      <c r="G508" s="114"/>
    </row>
    <row r="509" ht="15">
      <c r="G509" s="114"/>
    </row>
    <row r="510" ht="15">
      <c r="G510" s="114"/>
    </row>
    <row r="511" ht="15">
      <c r="G511" s="114"/>
    </row>
    <row r="512" ht="15">
      <c r="G512" s="114"/>
    </row>
    <row r="513" ht="15">
      <c r="G513" s="114"/>
    </row>
    <row r="514" ht="15">
      <c r="G514" s="114"/>
    </row>
    <row r="515" ht="15">
      <c r="G515" s="114"/>
    </row>
    <row r="516" ht="15">
      <c r="G516" s="114"/>
    </row>
    <row r="517" ht="15">
      <c r="G517" s="114"/>
    </row>
    <row r="518" ht="15">
      <c r="G518" s="114"/>
    </row>
    <row r="519" ht="15">
      <c r="G519" s="114"/>
    </row>
    <row r="520" ht="15">
      <c r="G520" s="114"/>
    </row>
    <row r="521" ht="15">
      <c r="G521" s="114"/>
    </row>
    <row r="522" ht="15">
      <c r="G522" s="114"/>
    </row>
    <row r="523" ht="15">
      <c r="G523" s="114"/>
    </row>
    <row r="524" ht="15">
      <c r="G524" s="114"/>
    </row>
    <row r="525" ht="15">
      <c r="G525" s="114"/>
    </row>
    <row r="526" ht="15">
      <c r="G526" s="114"/>
    </row>
    <row r="527" ht="15">
      <c r="G527" s="114"/>
    </row>
    <row r="528" ht="15">
      <c r="G528" s="114"/>
    </row>
    <row r="529" ht="15">
      <c r="G529" s="114"/>
    </row>
    <row r="530" ht="15">
      <c r="G530" s="114"/>
    </row>
    <row r="531" ht="15">
      <c r="G531" s="114"/>
    </row>
    <row r="532" ht="15">
      <c r="G532" s="114"/>
    </row>
    <row r="533" ht="15">
      <c r="G533" s="114"/>
    </row>
    <row r="534" ht="15">
      <c r="G534" s="114"/>
    </row>
    <row r="535" ht="15">
      <c r="G535" s="114"/>
    </row>
    <row r="536" ht="15">
      <c r="G536" s="114"/>
    </row>
    <row r="537" ht="15">
      <c r="G537" s="114"/>
    </row>
    <row r="538" ht="15">
      <c r="G538" s="114"/>
    </row>
    <row r="539" ht="15">
      <c r="G539" s="114"/>
    </row>
    <row r="540" ht="15">
      <c r="G540" s="114"/>
    </row>
    <row r="541" ht="15">
      <c r="G541" s="114"/>
    </row>
    <row r="542" ht="15">
      <c r="G542" s="114"/>
    </row>
    <row r="543" ht="15">
      <c r="G543" s="114"/>
    </row>
    <row r="544" ht="15">
      <c r="G544" s="114"/>
    </row>
    <row r="545" ht="15">
      <c r="G545" s="114"/>
    </row>
    <row r="546" ht="15">
      <c r="G546" s="114"/>
    </row>
    <row r="547" ht="15">
      <c r="G547" s="114"/>
    </row>
    <row r="548" ht="15">
      <c r="G548" s="114"/>
    </row>
    <row r="549" ht="15">
      <c r="G549" s="114"/>
    </row>
    <row r="550" ht="15">
      <c r="G550" s="114"/>
    </row>
    <row r="551" ht="15">
      <c r="G551" s="114"/>
    </row>
    <row r="552" ht="15">
      <c r="G552" s="114"/>
    </row>
    <row r="553" ht="15">
      <c r="G553" s="114"/>
    </row>
    <row r="554" ht="15">
      <c r="G554" s="114"/>
    </row>
    <row r="555" ht="15">
      <c r="G555" s="114"/>
    </row>
    <row r="556" ht="15">
      <c r="G556" s="114"/>
    </row>
    <row r="557" ht="15">
      <c r="G557" s="114"/>
    </row>
    <row r="558" ht="15">
      <c r="G558" s="114"/>
    </row>
    <row r="559" ht="15">
      <c r="G559" s="114"/>
    </row>
    <row r="560" ht="15">
      <c r="G560" s="114"/>
    </row>
    <row r="561" ht="15">
      <c r="G561" s="114"/>
    </row>
    <row r="562" ht="15">
      <c r="G562" s="114"/>
    </row>
    <row r="563" ht="15">
      <c r="G563" s="114"/>
    </row>
    <row r="564" ht="15">
      <c r="G564" s="114"/>
    </row>
    <row r="565" ht="15">
      <c r="G565" s="114"/>
    </row>
    <row r="566" ht="15">
      <c r="G566" s="114"/>
    </row>
    <row r="567" ht="15">
      <c r="G567" s="114"/>
    </row>
    <row r="568" ht="15">
      <c r="G568" s="114"/>
    </row>
    <row r="569" ht="15">
      <c r="G569" s="114"/>
    </row>
    <row r="570" ht="15">
      <c r="G570" s="114"/>
    </row>
    <row r="571" ht="15">
      <c r="G571" s="114"/>
    </row>
    <row r="572" ht="15">
      <c r="G572" s="114"/>
    </row>
    <row r="573" ht="15">
      <c r="G573" s="114"/>
    </row>
    <row r="574" ht="15">
      <c r="G574" s="114"/>
    </row>
    <row r="575" ht="15">
      <c r="G575" s="114"/>
    </row>
    <row r="576" ht="15">
      <c r="G576" s="114"/>
    </row>
    <row r="577" ht="15">
      <c r="G577" s="114"/>
    </row>
    <row r="578" ht="15">
      <c r="G578" s="114"/>
    </row>
    <row r="579" ht="15">
      <c r="G579" s="114"/>
    </row>
    <row r="580" ht="15">
      <c r="G580" s="114"/>
    </row>
    <row r="581" ht="15">
      <c r="G581" s="114"/>
    </row>
    <row r="582" ht="15">
      <c r="G582" s="114"/>
    </row>
    <row r="583" ht="15">
      <c r="G583" s="114"/>
    </row>
    <row r="584" ht="15">
      <c r="G584" s="114"/>
    </row>
    <row r="585" ht="15">
      <c r="G585" s="114"/>
    </row>
    <row r="586" ht="15">
      <c r="G586" s="114"/>
    </row>
    <row r="587" ht="15">
      <c r="G587" s="114"/>
    </row>
    <row r="588" ht="15">
      <c r="G588" s="114"/>
    </row>
    <row r="589" ht="15">
      <c r="G589" s="114"/>
    </row>
    <row r="590" ht="15">
      <c r="G590" s="114"/>
    </row>
    <row r="591" ht="15">
      <c r="G591" s="114"/>
    </row>
    <row r="592" ht="15">
      <c r="G592" s="114"/>
    </row>
    <row r="593" ht="15">
      <c r="G593" s="114"/>
    </row>
    <row r="594" ht="15">
      <c r="G594" s="114"/>
    </row>
    <row r="595" ht="15">
      <c r="G595" s="114"/>
    </row>
    <row r="596" ht="15">
      <c r="G596" s="114"/>
    </row>
    <row r="597" ht="15">
      <c r="G597" s="114"/>
    </row>
    <row r="598" ht="15">
      <c r="G598" s="114"/>
    </row>
    <row r="599" ht="15">
      <c r="G599" s="114"/>
    </row>
    <row r="600" ht="15">
      <c r="G600" s="114"/>
    </row>
    <row r="601" ht="15">
      <c r="G601" s="114"/>
    </row>
    <row r="602" ht="15">
      <c r="G602" s="114"/>
    </row>
    <row r="603" ht="15">
      <c r="G603" s="114"/>
    </row>
    <row r="604" ht="15">
      <c r="G604" s="114"/>
    </row>
    <row r="605" ht="15">
      <c r="G605" s="114"/>
    </row>
    <row r="606" ht="15">
      <c r="G606" s="114"/>
    </row>
    <row r="607" ht="15">
      <c r="G607" s="114"/>
    </row>
    <row r="608" ht="15">
      <c r="G608" s="114"/>
    </row>
    <row r="609" ht="15">
      <c r="G609" s="114"/>
    </row>
    <row r="610" ht="15">
      <c r="G610" s="114"/>
    </row>
    <row r="611" ht="15">
      <c r="G611" s="114"/>
    </row>
    <row r="612" ht="15">
      <c r="G612" s="114"/>
    </row>
    <row r="613" ht="15">
      <c r="G613" s="114"/>
    </row>
    <row r="614" ht="15">
      <c r="G614" s="114"/>
    </row>
    <row r="615" ht="15">
      <c r="G615" s="114"/>
    </row>
    <row r="616" ht="15">
      <c r="G616" s="114"/>
    </row>
    <row r="617" ht="15">
      <c r="G617" s="114"/>
    </row>
    <row r="618" ht="15">
      <c r="G618" s="114"/>
    </row>
    <row r="619" ht="15">
      <c r="G619" s="114"/>
    </row>
    <row r="620" ht="15">
      <c r="G620" s="114"/>
    </row>
    <row r="621" ht="15">
      <c r="G621" s="114"/>
    </row>
    <row r="622" ht="15">
      <c r="G622" s="114"/>
    </row>
    <row r="623" ht="15">
      <c r="G623" s="114"/>
    </row>
    <row r="624" ht="15">
      <c r="G624" s="114"/>
    </row>
    <row r="625" ht="15">
      <c r="G625" s="114"/>
    </row>
    <row r="626" ht="15">
      <c r="G626" s="114"/>
    </row>
    <row r="627" ht="15">
      <c r="G627" s="114"/>
    </row>
    <row r="628" ht="15">
      <c r="G628" s="114"/>
    </row>
    <row r="629" ht="15">
      <c r="G629" s="114"/>
    </row>
    <row r="630" ht="15">
      <c r="G630" s="114"/>
    </row>
    <row r="631" ht="15">
      <c r="G631" s="114"/>
    </row>
    <row r="632" ht="15">
      <c r="G632" s="114"/>
    </row>
    <row r="633" ht="15">
      <c r="G633" s="114"/>
    </row>
    <row r="634" ht="15">
      <c r="G634" s="114"/>
    </row>
    <row r="635" ht="15">
      <c r="G635" s="114"/>
    </row>
    <row r="636" ht="15">
      <c r="G636" s="114"/>
    </row>
    <row r="637" ht="15">
      <c r="G637" s="114"/>
    </row>
    <row r="638" ht="15">
      <c r="G638" s="114"/>
    </row>
    <row r="639" ht="15">
      <c r="G639" s="114"/>
    </row>
    <row r="640" ht="15">
      <c r="G640" s="114"/>
    </row>
    <row r="641" ht="15">
      <c r="G641" s="114"/>
    </row>
    <row r="642" ht="15">
      <c r="G642" s="114"/>
    </row>
    <row r="643" ht="15">
      <c r="G643" s="114"/>
    </row>
    <row r="644" ht="15">
      <c r="G644" s="114"/>
    </row>
    <row r="645" ht="15">
      <c r="G645" s="114"/>
    </row>
    <row r="646" ht="15">
      <c r="G646" s="114"/>
    </row>
    <row r="647" ht="15">
      <c r="G647" s="114"/>
    </row>
    <row r="648" ht="15">
      <c r="G648" s="114"/>
    </row>
    <row r="649" ht="15">
      <c r="G649" s="114"/>
    </row>
    <row r="650" ht="15">
      <c r="G650" s="114"/>
    </row>
    <row r="651" ht="15">
      <c r="G651" s="114"/>
    </row>
    <row r="652" ht="15">
      <c r="G652" s="114"/>
    </row>
    <row r="653" ht="15">
      <c r="G653" s="114"/>
    </row>
    <row r="654" ht="15">
      <c r="G654" s="114"/>
    </row>
    <row r="655" ht="15">
      <c r="G655" s="114"/>
    </row>
    <row r="656" ht="15">
      <c r="G656" s="114"/>
    </row>
    <row r="657" ht="15">
      <c r="G657" s="114"/>
    </row>
    <row r="658" ht="15">
      <c r="G658" s="114"/>
    </row>
    <row r="659" ht="15">
      <c r="G659" s="114"/>
    </row>
    <row r="660" ht="15">
      <c r="G660" s="114"/>
    </row>
    <row r="661" ht="15">
      <c r="G661" s="114"/>
    </row>
    <row r="662" ht="15">
      <c r="G662" s="114"/>
    </row>
    <row r="663" ht="15">
      <c r="G663" s="114"/>
    </row>
    <row r="664" ht="15">
      <c r="G664" s="114"/>
    </row>
    <row r="665" ht="15">
      <c r="G665" s="114"/>
    </row>
    <row r="666" ht="15">
      <c r="G666" s="114"/>
    </row>
    <row r="667" ht="15">
      <c r="G667" s="114"/>
    </row>
    <row r="668" ht="15">
      <c r="G668" s="114"/>
    </row>
    <row r="669" ht="15">
      <c r="G669" s="114"/>
    </row>
    <row r="670" ht="15">
      <c r="G670" s="114"/>
    </row>
    <row r="671" ht="15">
      <c r="G671" s="114"/>
    </row>
    <row r="672" ht="15">
      <c r="G672" s="114"/>
    </row>
    <row r="673" ht="15">
      <c r="G673" s="114"/>
    </row>
    <row r="674" ht="15">
      <c r="G674" s="114"/>
    </row>
    <row r="675" ht="15">
      <c r="G675" s="114"/>
    </row>
    <row r="676" ht="15">
      <c r="G676" s="114"/>
    </row>
    <row r="677" ht="15">
      <c r="G677" s="114"/>
    </row>
    <row r="678" ht="15">
      <c r="G678" s="114"/>
    </row>
    <row r="679" ht="15">
      <c r="G679" s="114"/>
    </row>
    <row r="680" ht="15">
      <c r="G680" s="114"/>
    </row>
    <row r="681" ht="15">
      <c r="G681" s="114"/>
    </row>
    <row r="682" ht="15">
      <c r="G682" s="114"/>
    </row>
    <row r="683" ht="15">
      <c r="G683" s="114"/>
    </row>
    <row r="684" ht="15">
      <c r="G684" s="114"/>
    </row>
    <row r="685" ht="15">
      <c r="G685" s="114"/>
    </row>
    <row r="686" ht="15">
      <c r="G686" s="114"/>
    </row>
    <row r="687" ht="15">
      <c r="G687" s="114"/>
    </row>
    <row r="688" ht="15">
      <c r="G688" s="114"/>
    </row>
    <row r="689" ht="15">
      <c r="G689" s="114"/>
    </row>
    <row r="690" ht="15">
      <c r="G690" s="114"/>
    </row>
    <row r="691" ht="15">
      <c r="G691" s="114"/>
    </row>
    <row r="692" ht="15">
      <c r="G692" s="114"/>
    </row>
    <row r="693" ht="15">
      <c r="G693" s="114"/>
    </row>
    <row r="694" ht="15">
      <c r="G694" s="114"/>
    </row>
    <row r="695" ht="15">
      <c r="G695" s="114"/>
    </row>
    <row r="696" ht="15">
      <c r="G696" s="114"/>
    </row>
    <row r="697" ht="15">
      <c r="G697" s="114"/>
    </row>
    <row r="698" ht="15">
      <c r="G698" s="114"/>
    </row>
    <row r="699" ht="15">
      <c r="G699" s="114"/>
    </row>
    <row r="700" ht="15">
      <c r="G700" s="114"/>
    </row>
    <row r="701" ht="15">
      <c r="G701" s="114"/>
    </row>
    <row r="702" ht="15">
      <c r="G702" s="114"/>
    </row>
    <row r="703" ht="15">
      <c r="G703" s="114"/>
    </row>
    <row r="704" ht="15">
      <c r="G704" s="114"/>
    </row>
    <row r="705" ht="15">
      <c r="G705" s="114"/>
    </row>
    <row r="706" ht="15">
      <c r="G706" s="114"/>
    </row>
    <row r="707" ht="15">
      <c r="G707" s="114"/>
    </row>
    <row r="708" ht="15">
      <c r="G708" s="114"/>
    </row>
    <row r="709" ht="15">
      <c r="G709" s="114"/>
    </row>
    <row r="710" ht="15">
      <c r="G710" s="114"/>
    </row>
    <row r="711" ht="15">
      <c r="G711" s="114"/>
    </row>
    <row r="712" ht="15">
      <c r="G712" s="114"/>
    </row>
    <row r="713" ht="15">
      <c r="G713" s="114"/>
    </row>
    <row r="714" ht="15">
      <c r="G714" s="114"/>
    </row>
    <row r="715" ht="15">
      <c r="G715" s="114"/>
    </row>
    <row r="716" ht="15">
      <c r="G716" s="114"/>
    </row>
    <row r="717" ht="15">
      <c r="G717" s="114"/>
    </row>
    <row r="718" ht="15">
      <c r="G718" s="114"/>
    </row>
    <row r="719" ht="15">
      <c r="G719" s="114"/>
    </row>
    <row r="720" ht="15">
      <c r="G720" s="114"/>
    </row>
    <row r="721" ht="15">
      <c r="G721" s="114"/>
    </row>
    <row r="722" ht="15">
      <c r="G722" s="114"/>
    </row>
    <row r="723" ht="15">
      <c r="G723" s="114"/>
    </row>
    <row r="724" ht="15">
      <c r="G724" s="114"/>
    </row>
    <row r="725" ht="15">
      <c r="G725" s="114"/>
    </row>
    <row r="726" ht="15">
      <c r="G726" s="114"/>
    </row>
    <row r="727" ht="15">
      <c r="G727" s="114"/>
    </row>
    <row r="728" ht="15">
      <c r="G728" s="114"/>
    </row>
    <row r="729" ht="15">
      <c r="G729" s="114"/>
    </row>
    <row r="730" ht="15">
      <c r="G730" s="114"/>
    </row>
    <row r="731" ht="15">
      <c r="G731" s="114"/>
    </row>
    <row r="732" ht="15">
      <c r="G732" s="114"/>
    </row>
    <row r="733" ht="15">
      <c r="G733" s="114"/>
    </row>
    <row r="734" ht="15">
      <c r="G734" s="114"/>
    </row>
    <row r="735" ht="15">
      <c r="G735" s="114"/>
    </row>
    <row r="736" ht="15">
      <c r="G736" s="114"/>
    </row>
    <row r="737" ht="15">
      <c r="G737" s="114"/>
    </row>
    <row r="738" ht="15">
      <c r="G738" s="114"/>
    </row>
    <row r="739" ht="15">
      <c r="G739" s="114"/>
    </row>
    <row r="740" ht="15">
      <c r="G740" s="114"/>
    </row>
    <row r="741" ht="15">
      <c r="G741" s="114"/>
    </row>
    <row r="742" ht="15">
      <c r="G742" s="114"/>
    </row>
    <row r="743" ht="15">
      <c r="G743" s="114"/>
    </row>
    <row r="744" ht="15">
      <c r="G744" s="114"/>
    </row>
    <row r="745" ht="15">
      <c r="G745" s="114"/>
    </row>
    <row r="746" ht="15">
      <c r="G746" s="114"/>
    </row>
    <row r="747" ht="15">
      <c r="G747" s="114"/>
    </row>
    <row r="748" ht="15">
      <c r="G748" s="114"/>
    </row>
    <row r="749" ht="15">
      <c r="G749" s="114"/>
    </row>
    <row r="750" ht="15">
      <c r="G750" s="114"/>
    </row>
    <row r="751" ht="15">
      <c r="G751" s="114"/>
    </row>
    <row r="752" ht="15">
      <c r="G752" s="114"/>
    </row>
    <row r="753" ht="15">
      <c r="G753" s="114"/>
    </row>
    <row r="754" ht="15">
      <c r="G754" s="114"/>
    </row>
    <row r="755" ht="15">
      <c r="G755" s="114"/>
    </row>
    <row r="756" ht="15">
      <c r="G756" s="114"/>
    </row>
    <row r="757" ht="15">
      <c r="G757" s="114"/>
    </row>
    <row r="758" ht="15">
      <c r="G758" s="114"/>
    </row>
    <row r="759" ht="15">
      <c r="G759" s="114"/>
    </row>
    <row r="760" ht="15">
      <c r="G760" s="114"/>
    </row>
    <row r="761" ht="15">
      <c r="G761" s="114"/>
    </row>
    <row r="762" ht="15">
      <c r="G762" s="114"/>
    </row>
    <row r="763" ht="15">
      <c r="G763" s="114"/>
    </row>
    <row r="764" ht="15">
      <c r="G764" s="114"/>
    </row>
    <row r="765" ht="15">
      <c r="G765" s="114"/>
    </row>
    <row r="766" ht="15">
      <c r="G766" s="114"/>
    </row>
    <row r="767" ht="15">
      <c r="G767" s="114"/>
    </row>
    <row r="768" ht="15">
      <c r="G768" s="114"/>
    </row>
    <row r="769" ht="15">
      <c r="G769" s="114"/>
    </row>
    <row r="770" ht="15">
      <c r="G770" s="114"/>
    </row>
    <row r="771" ht="15">
      <c r="G771" s="114"/>
    </row>
    <row r="772" ht="15">
      <c r="G772" s="114"/>
    </row>
    <row r="773" ht="15">
      <c r="G773" s="114"/>
    </row>
    <row r="774" ht="15">
      <c r="G774" s="114"/>
    </row>
    <row r="775" ht="15">
      <c r="G775" s="114"/>
    </row>
    <row r="776" ht="15">
      <c r="G776" s="114"/>
    </row>
    <row r="777" ht="15">
      <c r="G777" s="114"/>
    </row>
    <row r="778" ht="15">
      <c r="G778" s="114"/>
    </row>
    <row r="779" ht="15">
      <c r="G779" s="114"/>
    </row>
    <row r="780" ht="15">
      <c r="G780" s="114"/>
    </row>
    <row r="781" ht="15">
      <c r="G781" s="114"/>
    </row>
    <row r="782" ht="15">
      <c r="G782" s="114"/>
    </row>
    <row r="783" ht="15">
      <c r="G783" s="114"/>
    </row>
    <row r="784" ht="15">
      <c r="G784" s="114"/>
    </row>
    <row r="785" ht="15">
      <c r="G785" s="114"/>
    </row>
    <row r="786" ht="15">
      <c r="G786" s="114"/>
    </row>
    <row r="787" ht="15">
      <c r="G787" s="114"/>
    </row>
    <row r="788" ht="15">
      <c r="G788" s="114"/>
    </row>
    <row r="789" ht="15">
      <c r="G789" s="114"/>
    </row>
    <row r="790" ht="15">
      <c r="G790" s="114"/>
    </row>
    <row r="791" ht="15">
      <c r="G791" s="114"/>
    </row>
    <row r="792" ht="15">
      <c r="G792" s="114"/>
    </row>
    <row r="793" ht="15">
      <c r="G793" s="114"/>
    </row>
    <row r="794" ht="15">
      <c r="G794" s="114"/>
    </row>
    <row r="795" ht="15">
      <c r="G795" s="114"/>
    </row>
    <row r="796" ht="15">
      <c r="G796" s="114"/>
    </row>
    <row r="797" ht="15">
      <c r="G797" s="114"/>
    </row>
    <row r="798" ht="15">
      <c r="G798" s="114"/>
    </row>
    <row r="799" ht="15">
      <c r="G799" s="114"/>
    </row>
    <row r="800" ht="15">
      <c r="G800" s="114"/>
    </row>
    <row r="801" ht="15">
      <c r="G801" s="114"/>
    </row>
    <row r="802" ht="15">
      <c r="G802" s="114"/>
    </row>
    <row r="803" ht="15">
      <c r="G803" s="114"/>
    </row>
    <row r="804" ht="15">
      <c r="G804" s="114"/>
    </row>
    <row r="805" ht="15">
      <c r="G805" s="114"/>
    </row>
    <row r="806" ht="15">
      <c r="G806" s="114"/>
    </row>
    <row r="807" ht="15">
      <c r="G807" s="114"/>
    </row>
    <row r="808" ht="15">
      <c r="G808" s="114"/>
    </row>
    <row r="809" ht="15">
      <c r="G809" s="114"/>
    </row>
    <row r="810" ht="15">
      <c r="G810" s="114"/>
    </row>
    <row r="811" ht="15">
      <c r="G811" s="114"/>
    </row>
    <row r="812" ht="15">
      <c r="G812" s="114"/>
    </row>
    <row r="813" ht="15">
      <c r="G813" s="114"/>
    </row>
    <row r="814" ht="15">
      <c r="G814" s="114"/>
    </row>
    <row r="815" ht="15">
      <c r="G815" s="114"/>
    </row>
    <row r="816" ht="15">
      <c r="G816" s="114"/>
    </row>
  </sheetData>
  <sheetProtection/>
  <autoFilter ref="B1:B820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scale="92" r:id="rId1"/>
  <headerFooter alignWithMargins="0">
    <oddHeader>&amp;C&amp;"Arial,Tučné"&amp;20Rozpočet výdajů 2022 - schválený</oddHeader>
    <oddFooter>&amp;C&amp;P/&amp;N</oddFooter>
  </headerFooter>
  <rowBreaks count="7" manualBreakCount="7">
    <brk id="28" max="6" man="1"/>
    <brk id="57" max="6" man="1"/>
    <brk id="122" max="6" man="1"/>
    <brk id="160" max="6" man="1"/>
    <brk id="197" max="6" man="1"/>
    <brk id="232" max="6" man="1"/>
    <brk id="3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2021-11-23T07:35:47Z</cp:lastPrinted>
  <dcterms:created xsi:type="dcterms:W3CDTF">2009-01-25T16:35:25Z</dcterms:created>
  <dcterms:modified xsi:type="dcterms:W3CDTF">2021-12-20T14:12:41Z</dcterms:modified>
  <cp:category/>
  <cp:version/>
  <cp:contentType/>
  <cp:contentStatus/>
</cp:coreProperties>
</file>