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Výdaje" sheetId="1" r:id="rId1"/>
  </sheets>
  <definedNames>
    <definedName name="_xlnm._FilterDatabase" localSheetId="0" hidden="1">'Výdaje'!$A$1:$B$475</definedName>
    <definedName name="_xlnm.Print_Titles" localSheetId="0">'Výdaje'!$1:$1</definedName>
    <definedName name="_xlnm.Print_Area" localSheetId="0">'Výdaje'!$A$1:$G$473</definedName>
  </definedNames>
  <calcPr fullCalcOnLoad="1"/>
</workbook>
</file>

<file path=xl/sharedStrings.xml><?xml version="1.0" encoding="utf-8"?>
<sst xmlns="http://schemas.openxmlformats.org/spreadsheetml/2006/main" count="478" uniqueCount="272">
  <si>
    <t>nákup ostatních služeb</t>
  </si>
  <si>
    <t>celkem</t>
  </si>
  <si>
    <t>platy zaměstnanců</t>
  </si>
  <si>
    <t>povinné pojistné na soc.zabezp.</t>
  </si>
  <si>
    <t>studená voda</t>
  </si>
  <si>
    <t>opravy a udržování</t>
  </si>
  <si>
    <t>plyn</t>
  </si>
  <si>
    <t>prádlo, oděv, obuv</t>
  </si>
  <si>
    <t>cestovné</t>
  </si>
  <si>
    <t>ochranné pomůcky</t>
  </si>
  <si>
    <t>pohoštění</t>
  </si>
  <si>
    <t xml:space="preserve">3111 MŠ </t>
  </si>
  <si>
    <t xml:space="preserve">3399 KPOZ </t>
  </si>
  <si>
    <t>Výdaje celkem</t>
  </si>
  <si>
    <t>1031 Pěstební činnost</t>
  </si>
  <si>
    <t xml:space="preserve">2310  Pitná voda </t>
  </si>
  <si>
    <t xml:space="preserve">2333  Úpravy drobných vodních toků </t>
  </si>
  <si>
    <t xml:space="preserve">3314  Činnosti knihovnické </t>
  </si>
  <si>
    <t>3330  Činnosti registr.církví</t>
  </si>
  <si>
    <t xml:space="preserve">3341  Rozhlas a televize </t>
  </si>
  <si>
    <t xml:space="preserve">3392 Kulturní dům  </t>
  </si>
  <si>
    <t xml:space="preserve">3421 Využití volného času (mládež lihovar) </t>
  </si>
  <si>
    <t xml:space="preserve"> 3612 Bytové hospodářství</t>
  </si>
  <si>
    <t xml:space="preserve">3631 Veřejné osvětlení </t>
  </si>
  <si>
    <t xml:space="preserve">3632 Pohřebnictví  </t>
  </si>
  <si>
    <t xml:space="preserve">3639 Komunální služby  </t>
  </si>
  <si>
    <t xml:space="preserve">3722 Sběr a svoz komunálního odpadu </t>
  </si>
  <si>
    <t xml:space="preserve">3725 Sběr a svoz tříděného odpadu </t>
  </si>
  <si>
    <t xml:space="preserve"> 3729 Ostatní nakládání s odpady </t>
  </si>
  <si>
    <t xml:space="preserve"> 3745 Péče o vzhled obcí  </t>
  </si>
  <si>
    <t>4351  DPS a peč.služba</t>
  </si>
  <si>
    <t xml:space="preserve"> 5311  Policie městyse</t>
  </si>
  <si>
    <t xml:space="preserve"> 5512 Požární ochrana  </t>
  </si>
  <si>
    <t xml:space="preserve">6112  Zastupitelstvo městyse </t>
  </si>
  <si>
    <t xml:space="preserve">6223  Mezinárodní spolupráce  </t>
  </si>
  <si>
    <t xml:space="preserve"> 2219 Chodníky </t>
  </si>
  <si>
    <t xml:space="preserve">opravy a udržování </t>
  </si>
  <si>
    <t>3113 ZŠ</t>
  </si>
  <si>
    <t>nákup kolků</t>
  </si>
  <si>
    <t xml:space="preserve">3349 Jedovnický zpravodaj </t>
  </si>
  <si>
    <t xml:space="preserve"> </t>
  </si>
  <si>
    <t xml:space="preserve"> 2143 Cest. ruch, rekreační oblast</t>
  </si>
  <si>
    <t>2212 Silnice</t>
  </si>
  <si>
    <t xml:space="preserve">  </t>
  </si>
  <si>
    <t xml:space="preserve">2321  Odvádění a čištění odpadních vod </t>
  </si>
  <si>
    <t>3122 Střední školy</t>
  </si>
  <si>
    <t>3231 Umělecké školy</t>
  </si>
  <si>
    <t>3313  Filmová tvorba (kino)</t>
  </si>
  <si>
    <t>5399 Přestupková komise</t>
  </si>
  <si>
    <t xml:space="preserve">prádlo, oděv, obuv </t>
  </si>
  <si>
    <t>nákup zboží za účelem dalšího prodeje</t>
  </si>
  <si>
    <t xml:space="preserve">3319  Ostatní zál.kultury + sál Chaloupky </t>
  </si>
  <si>
    <t>§</t>
  </si>
  <si>
    <t>pol.</t>
  </si>
  <si>
    <t>popis</t>
  </si>
  <si>
    <r>
      <t>nákup ostatních služeb</t>
    </r>
    <r>
      <rPr>
        <sz val="10"/>
        <rFont val="Arial"/>
        <family val="2"/>
      </rPr>
      <t xml:space="preserve"> (revize)</t>
    </r>
  </si>
  <si>
    <r>
      <t>ostatní osobní výdaje</t>
    </r>
    <r>
      <rPr>
        <sz val="10"/>
        <rFont val="Arial"/>
        <family val="2"/>
      </rPr>
      <t xml:space="preserve"> (dohody)</t>
    </r>
  </si>
  <si>
    <r>
      <t xml:space="preserve">nákup ostatních služeb </t>
    </r>
    <r>
      <rPr>
        <sz val="10"/>
        <rFont val="Arial"/>
        <family val="2"/>
      </rPr>
      <t>(přednášky, revize, BOZP)</t>
    </r>
  </si>
  <si>
    <t>nákup materiálu j.n.</t>
  </si>
  <si>
    <t>ORJ</t>
  </si>
  <si>
    <t>celkem www</t>
  </si>
  <si>
    <t>celkem JIK</t>
  </si>
  <si>
    <t>celkem KTV</t>
  </si>
  <si>
    <t>programové vybavení</t>
  </si>
  <si>
    <t>fond oprav Veselec</t>
  </si>
  <si>
    <r>
      <t>nákup ostatních služeb</t>
    </r>
    <r>
      <rPr>
        <sz val="10"/>
        <rFont val="Arial"/>
        <family val="2"/>
      </rPr>
      <t xml:space="preserve"> (rozbory vody skládka)</t>
    </r>
  </si>
  <si>
    <r>
      <t xml:space="preserve">nájemné </t>
    </r>
    <r>
      <rPr>
        <sz val="10"/>
        <rFont val="Arial"/>
        <family val="2"/>
      </rPr>
      <t>(pronájem radar)</t>
    </r>
  </si>
  <si>
    <r>
      <t>ostatní platy</t>
    </r>
    <r>
      <rPr>
        <sz val="10"/>
        <rFont val="Arial"/>
        <family val="2"/>
      </rPr>
      <t xml:space="preserve"> (refundace mzdy)</t>
    </r>
  </si>
  <si>
    <t>refundace OSVČ</t>
  </si>
  <si>
    <t>Junák - český skaut</t>
  </si>
  <si>
    <t>Klub dobré pohody Jedovnice</t>
  </si>
  <si>
    <t>Klub vodních sporů Jedovnice</t>
  </si>
  <si>
    <t>Mateřské a rodinné centrum Dymáček</t>
  </si>
  <si>
    <t>Český svaz včelařů</t>
  </si>
  <si>
    <t>Minigolf club Jedovnice</t>
  </si>
  <si>
    <t>Pionýr Jedovnice</t>
  </si>
  <si>
    <t>Staré časy Jedovnice</t>
  </si>
  <si>
    <t>Svaz tělesně postižených Jedovnice</t>
  </si>
  <si>
    <t>TJ Sokol Jedovnice</t>
  </si>
  <si>
    <t>Dary + rezerva</t>
  </si>
  <si>
    <t>neinvestiční transfery neziskovým a podobným organizacím</t>
  </si>
  <si>
    <t>Příjmy celkem</t>
  </si>
  <si>
    <t>úhrada sankcí jiným rozpočtům</t>
  </si>
  <si>
    <t>Svaz měst a obcí ČR</t>
  </si>
  <si>
    <t>průtokové dotace ZŠ</t>
  </si>
  <si>
    <t xml:space="preserve">plyn </t>
  </si>
  <si>
    <t>odměny za užití duševního vlastnictví</t>
  </si>
  <si>
    <r>
      <t>nákup ostatních služeb</t>
    </r>
    <r>
      <rPr>
        <sz val="10"/>
        <rFont val="Arial"/>
        <family val="2"/>
      </rPr>
      <t xml:space="preserve"> (výkopové práce)</t>
    </r>
  </si>
  <si>
    <t xml:space="preserve">6171 Činnost místní správy  </t>
  </si>
  <si>
    <t>poštovní služby</t>
  </si>
  <si>
    <r>
      <t>opravy a udržování</t>
    </r>
    <r>
      <rPr>
        <sz val="11"/>
        <color indexed="30"/>
        <rFont val="Arial"/>
        <family val="2"/>
      </rPr>
      <t xml:space="preserve"> </t>
    </r>
  </si>
  <si>
    <r>
      <t xml:space="preserve">ostatní osobní výdaje </t>
    </r>
    <r>
      <rPr>
        <sz val="10"/>
        <rFont val="Arial"/>
        <family val="2"/>
      </rPr>
      <t>(dohody)</t>
    </r>
  </si>
  <si>
    <r>
      <t xml:space="preserve">nákup ostatních služeb </t>
    </r>
    <r>
      <rPr>
        <sz val="10"/>
        <rFont val="Arial"/>
        <family val="2"/>
      </rPr>
      <t>(čistírna, revize)</t>
    </r>
  </si>
  <si>
    <r>
      <t xml:space="preserve">zpracování dat, udržovací poplatky </t>
    </r>
    <r>
      <rPr>
        <sz val="10"/>
        <rFont val="Arial"/>
        <family val="2"/>
      </rPr>
      <t>(aktualizace SW)</t>
    </r>
  </si>
  <si>
    <r>
      <t xml:space="preserve">prádlo, oděv, obuv </t>
    </r>
    <r>
      <rPr>
        <sz val="10"/>
        <rFont val="Arial"/>
        <family val="2"/>
      </rPr>
      <t>(reflexní montérky)</t>
    </r>
  </si>
  <si>
    <r>
      <t>ost.nákupy jinde nezařazené</t>
    </r>
    <r>
      <rPr>
        <sz val="10"/>
        <rFont val="Arial"/>
        <family val="2"/>
      </rPr>
      <t xml:space="preserve"> (ošatné)</t>
    </r>
  </si>
  <si>
    <t>Spolek Bivoj</t>
  </si>
  <si>
    <r>
      <t>Sdružení obcí a měst jižní Moravy</t>
    </r>
    <r>
      <rPr>
        <sz val="10"/>
        <rFont val="Arial"/>
        <family val="2"/>
      </rPr>
      <t xml:space="preserve"> (1 Kč obyvatel)</t>
    </r>
  </si>
  <si>
    <r>
      <t xml:space="preserve">platby daní a poplatků </t>
    </r>
    <r>
      <rPr>
        <sz val="10"/>
        <rFont val="Arial"/>
        <family val="2"/>
      </rPr>
      <t>(dálniční známka)</t>
    </r>
  </si>
  <si>
    <r>
      <t xml:space="preserve">ostatní osobní výdaje </t>
    </r>
    <r>
      <rPr>
        <sz val="10"/>
        <rFont val="Arial"/>
        <family val="2"/>
      </rPr>
      <t>(dohody kronikář, správcová)</t>
    </r>
  </si>
  <si>
    <r>
      <t xml:space="preserve">ostatní osobní výdaje </t>
    </r>
    <r>
      <rPr>
        <sz val="10"/>
        <rFont val="Arial"/>
        <family val="2"/>
      </rPr>
      <t>(dohody-zpěváci,malování kroniky)</t>
    </r>
  </si>
  <si>
    <t>odměny členů zastupitelstev</t>
  </si>
  <si>
    <t>povin.pojistné na veřejné zdravotní pojištění</t>
  </si>
  <si>
    <r>
      <t>povinné pojistné</t>
    </r>
    <r>
      <rPr>
        <sz val="10"/>
        <rFont val="Arial"/>
        <family val="2"/>
      </rPr>
      <t xml:space="preserve"> (zákonné pojištění zaměstnavatele)</t>
    </r>
  </si>
  <si>
    <r>
      <t xml:space="preserve">ost.povinné pojistné </t>
    </r>
    <r>
      <rPr>
        <sz val="10"/>
        <rFont val="Arial"/>
        <family val="2"/>
      </rPr>
      <t>(refundace pojistného)</t>
    </r>
  </si>
  <si>
    <r>
      <t xml:space="preserve">léky a zdravotnický materiál </t>
    </r>
    <r>
      <rPr>
        <sz val="10"/>
        <rFont val="Arial"/>
        <family val="2"/>
      </rPr>
      <t>(lékárnička)</t>
    </r>
  </si>
  <si>
    <t>léky a zdravotnický materiál (lékárnička)</t>
  </si>
  <si>
    <t>knihy, učební pomůcky a tisk</t>
  </si>
  <si>
    <r>
      <t>knihy, učební pomůcky a tisk</t>
    </r>
    <r>
      <rPr>
        <sz val="10"/>
        <rFont val="Arial"/>
        <family val="2"/>
      </rPr>
      <t xml:space="preserve"> (tisk zpravodaje)</t>
    </r>
  </si>
  <si>
    <t xml:space="preserve">drobný hmotný dl.majetek </t>
  </si>
  <si>
    <r>
      <t xml:space="preserve">drobný hmotný dl.majetek </t>
    </r>
    <r>
      <rPr>
        <sz val="10"/>
        <rFont val="Arial"/>
        <family val="2"/>
      </rPr>
      <t>(dokrytí dotace)</t>
    </r>
  </si>
  <si>
    <r>
      <t xml:space="preserve">drobný hmotný dl.majetek </t>
    </r>
    <r>
      <rPr>
        <sz val="10"/>
        <rFont val="Arial"/>
        <family val="2"/>
      </rPr>
      <t>(kontejnery RO-poškození)</t>
    </r>
  </si>
  <si>
    <r>
      <t xml:space="preserve">nákup materiálu j.n. </t>
    </r>
    <r>
      <rPr>
        <sz val="10"/>
        <rFont val="Arial"/>
        <family val="2"/>
      </rPr>
      <t>(sazenice a pod.)</t>
    </r>
  </si>
  <si>
    <r>
      <t>úroky z úvěru</t>
    </r>
    <r>
      <rPr>
        <sz val="10"/>
        <rFont val="Arial"/>
        <family val="2"/>
      </rPr>
      <t xml:space="preserve"> (snížení energetické náročnosti ZŠ)</t>
    </r>
  </si>
  <si>
    <r>
      <t xml:space="preserve">studená voda </t>
    </r>
    <r>
      <rPr>
        <sz val="10"/>
        <rFont val="Arial"/>
        <family val="2"/>
      </rPr>
      <t>(sběrnů dvůr)</t>
    </r>
  </si>
  <si>
    <t>elektická energie</t>
  </si>
  <si>
    <r>
      <t>elektická energie energie</t>
    </r>
    <r>
      <rPr>
        <sz val="10"/>
        <rFont val="Arial"/>
        <family val="2"/>
      </rPr>
      <t xml:space="preserve"> (sběrný dvůr)</t>
    </r>
  </si>
  <si>
    <t>pohonné hmoty a maziva</t>
  </si>
  <si>
    <t>služby telekomunikací a radiokomunikací</t>
  </si>
  <si>
    <t>služby peněžních ústavů</t>
  </si>
  <si>
    <r>
      <t xml:space="preserve">služby peněžních ústavů </t>
    </r>
    <r>
      <rPr>
        <sz val="10"/>
        <rFont val="Arial"/>
        <family val="2"/>
      </rPr>
      <t>(pojištění majetku městyse)</t>
    </r>
  </si>
  <si>
    <r>
      <t>nájemné</t>
    </r>
    <r>
      <rPr>
        <sz val="10"/>
        <rFont val="Arial"/>
        <family val="2"/>
      </rPr>
      <t xml:space="preserve"> (filmy)</t>
    </r>
  </si>
  <si>
    <t>konzultační, poradenské a právní služby</t>
  </si>
  <si>
    <t>služby školení a vzdělávání</t>
  </si>
  <si>
    <r>
      <t>opravy a udržování</t>
    </r>
    <r>
      <rPr>
        <sz val="10"/>
        <rFont val="Arial"/>
        <family val="2"/>
      </rPr>
      <t xml:space="preserve"> (čekárny)</t>
    </r>
  </si>
  <si>
    <r>
      <t>výdaje na dopravní územní obslužnost</t>
    </r>
    <r>
      <rPr>
        <sz val="10"/>
        <rFont val="Arial"/>
        <family val="2"/>
      </rPr>
      <t xml:space="preserve"> (IDS)</t>
    </r>
  </si>
  <si>
    <r>
      <t xml:space="preserve">věcné dary </t>
    </r>
    <r>
      <rPr>
        <sz val="10"/>
        <rFont val="Arial"/>
        <family val="2"/>
      </rPr>
      <t>(propagační předměty)</t>
    </r>
  </si>
  <si>
    <r>
      <t xml:space="preserve">věcné dary </t>
    </r>
    <r>
      <rPr>
        <sz val="10"/>
        <rFont val="Arial"/>
        <family val="2"/>
      </rPr>
      <t>(kytky, balíčky, ubrousky, děti do I.třídy ZŠ)</t>
    </r>
  </si>
  <si>
    <r>
      <t xml:space="preserve">neinvestiční transfery </t>
    </r>
    <r>
      <rPr>
        <sz val="10"/>
        <rFont val="Arial"/>
        <family val="2"/>
      </rPr>
      <t>(spolek tajemníků)</t>
    </r>
  </si>
  <si>
    <t xml:space="preserve">neinvestiční transfery </t>
  </si>
  <si>
    <t>neinv. transfer obcím</t>
  </si>
  <si>
    <r>
      <t xml:space="preserve">neinv.transfery </t>
    </r>
    <r>
      <rPr>
        <sz val="10"/>
        <rFont val="Arial"/>
        <family val="2"/>
      </rPr>
      <t>(příspěvek Spolek Moravský kras)</t>
    </r>
  </si>
  <si>
    <t>neinvestiční příspěvek zřizovaným PO</t>
  </si>
  <si>
    <t>neinvestiční příspěvek cizím PO</t>
  </si>
  <si>
    <r>
      <t xml:space="preserve">platby daní a poplatků </t>
    </r>
    <r>
      <rPr>
        <sz val="10"/>
        <rFont val="Arial"/>
        <family val="2"/>
      </rPr>
      <t>(odhad DPH)</t>
    </r>
  </si>
  <si>
    <r>
      <t xml:space="preserve">platby daní a poplatků </t>
    </r>
    <r>
      <rPr>
        <sz val="10"/>
        <rFont val="Arial"/>
        <family val="2"/>
      </rPr>
      <t>(odhad daň za městys)</t>
    </r>
  </si>
  <si>
    <t>náhrada mezd v době nemoci</t>
  </si>
  <si>
    <t>sociální fond</t>
  </si>
  <si>
    <t>nespecifikované rezervy</t>
  </si>
  <si>
    <t>nespecifikované rezervy (REZERVA)</t>
  </si>
  <si>
    <r>
      <t xml:space="preserve">nákup zboží za účelem dalšího prodeje </t>
    </r>
    <r>
      <rPr>
        <sz val="10"/>
        <color indexed="8"/>
        <rFont val="Arial"/>
        <family val="2"/>
      </rPr>
      <t>(kalendáře)</t>
    </r>
  </si>
  <si>
    <t>4379 Ost.sl. a činnosti v oblasti soc.prevence</t>
  </si>
  <si>
    <t>průtokové dotace MŠ</t>
  </si>
  <si>
    <r>
      <t>nákup ostatních služeb</t>
    </r>
    <r>
      <rPr>
        <sz val="10"/>
        <rFont val="Arial"/>
        <family val="2"/>
      </rPr>
      <t xml:space="preserve"> </t>
    </r>
  </si>
  <si>
    <t>platby sankcí jiným rozpočtům</t>
  </si>
  <si>
    <t>ČČK MS Jedovnice</t>
  </si>
  <si>
    <r>
      <t>nákup ostatních služeb</t>
    </r>
    <r>
      <rPr>
        <sz val="10"/>
        <rFont val="Arial"/>
        <family val="2"/>
      </rPr>
      <t xml:space="preserve"> (www stránky - programátor)</t>
    </r>
  </si>
  <si>
    <t xml:space="preserve">nákup ostatních služeb </t>
  </si>
  <si>
    <r>
      <t>nákup materiálu j.n.</t>
    </r>
    <r>
      <rPr>
        <sz val="10"/>
        <rFont val="Arial"/>
        <family val="2"/>
      </rPr>
      <t xml:space="preserve"> (posyp, zpomal.prahy+značky)</t>
    </r>
  </si>
  <si>
    <r>
      <t>nákup materiálu j.n.</t>
    </r>
    <r>
      <rPr>
        <sz val="10"/>
        <rFont val="Arial"/>
        <family val="2"/>
      </rPr>
      <t xml:space="preserve"> (posyp, zatravňovací dlažba)</t>
    </r>
  </si>
  <si>
    <r>
      <t>nákup ostatních služeb</t>
    </r>
    <r>
      <rPr>
        <sz val="10"/>
        <rFont val="Arial"/>
        <family val="2"/>
      </rPr>
      <t xml:space="preserve"> (servis plynového zařízení)</t>
    </r>
  </si>
  <si>
    <t>drobný hmotný dl.majetek</t>
  </si>
  <si>
    <t xml:space="preserve">nákup materiálu j.n.. </t>
  </si>
  <si>
    <r>
      <t xml:space="preserve">drobný hmotný dl.majetek </t>
    </r>
    <r>
      <rPr>
        <sz val="10"/>
        <rFont val="Arial"/>
        <family val="2"/>
      </rPr>
      <t>(kam.systém, tablet, mobil)</t>
    </r>
  </si>
  <si>
    <r>
      <t xml:space="preserve">nájemné za nájem s právem koupě </t>
    </r>
    <r>
      <rPr>
        <sz val="10"/>
        <rFont val="Arial"/>
        <family val="2"/>
      </rPr>
      <t>(kopírka)</t>
    </r>
  </si>
  <si>
    <r>
      <t xml:space="preserve">nákup ostatních služeb </t>
    </r>
    <r>
      <rPr>
        <sz val="10"/>
        <rFont val="Arial"/>
        <family val="2"/>
      </rPr>
      <t>(grafické práce)</t>
    </r>
  </si>
  <si>
    <r>
      <t>věcné dary</t>
    </r>
    <r>
      <rPr>
        <sz val="10"/>
        <rFont val="Arial"/>
        <family val="2"/>
      </rPr>
      <t xml:space="preserve"> (dárky na Vánoce DPS)</t>
    </r>
  </si>
  <si>
    <r>
      <t xml:space="preserve">drobný hmotný dl.majetek </t>
    </r>
    <r>
      <rPr>
        <sz val="10"/>
        <rFont val="Arial"/>
        <family val="2"/>
      </rPr>
      <t>(PC, mobil)</t>
    </r>
  </si>
  <si>
    <r>
      <t xml:space="preserve">neinv.transfery </t>
    </r>
    <r>
      <rPr>
        <sz val="10"/>
        <rFont val="Arial"/>
        <family val="2"/>
      </rPr>
      <t>(SVAK členský příspěvek)</t>
    </r>
  </si>
  <si>
    <r>
      <t>opravy a udržování</t>
    </r>
    <r>
      <rPr>
        <sz val="10"/>
        <rFont val="Arial"/>
        <family val="2"/>
      </rPr>
      <t xml:space="preserve"> </t>
    </r>
  </si>
  <si>
    <r>
      <t xml:space="preserve">nákup ostatních služeb </t>
    </r>
    <r>
      <rPr>
        <sz val="10"/>
        <rFont val="Arial"/>
        <family val="2"/>
      </rPr>
      <t>(kam.systém)</t>
    </r>
  </si>
  <si>
    <r>
      <t xml:space="preserve">nákup materiálu j.n. </t>
    </r>
    <r>
      <rPr>
        <sz val="10"/>
        <rFont val="Arial"/>
        <family val="2"/>
      </rPr>
      <t>(materiál na úrdžbu herních prvků, lyžařský výcvik)</t>
    </r>
  </si>
  <si>
    <t>platby daní a poplatků krajům, obcím a st.fondům</t>
  </si>
  <si>
    <t>2292  Provoz veř.sil.dopravy (IDS)</t>
  </si>
  <si>
    <t>3635 Územní plánování</t>
  </si>
  <si>
    <t>podlimitní technické zhodnocení</t>
  </si>
  <si>
    <r>
      <t xml:space="preserve">nákup materiálu j.n. </t>
    </r>
    <r>
      <rPr>
        <sz val="10"/>
        <rFont val="Arial"/>
        <family val="2"/>
      </rPr>
      <t>(+ náhradní díly)</t>
    </r>
  </si>
  <si>
    <r>
      <t xml:space="preserve">pohoštění </t>
    </r>
    <r>
      <rPr>
        <sz val="10"/>
        <rFont val="Arial"/>
        <family val="2"/>
      </rPr>
      <t>(pitný režim v horku)</t>
    </r>
  </si>
  <si>
    <r>
      <t>nákup ostatních služeb</t>
    </r>
  </si>
  <si>
    <r>
      <t>nákup ostatních služeb</t>
    </r>
    <r>
      <rPr>
        <sz val="10"/>
        <rFont val="Arial"/>
        <family val="2"/>
      </rPr>
      <t xml:space="preserve"> (nové přípojky, zemní práce)</t>
    </r>
  </si>
  <si>
    <r>
      <t xml:space="preserve">nákup materiálu j.n. </t>
    </r>
    <r>
      <rPr>
        <sz val="10"/>
        <rFont val="Arial"/>
        <family val="2"/>
      </rPr>
      <t>(kalendáře dar)</t>
    </r>
  </si>
  <si>
    <r>
      <t xml:space="preserve">nákup materiálu j.n. </t>
    </r>
    <r>
      <rPr>
        <sz val="10"/>
        <rFont val="Arial"/>
        <family val="2"/>
      </rPr>
      <t>(čistidla, toal.papír, nádobí)</t>
    </r>
  </si>
  <si>
    <t>Rozpočet 2020</t>
  </si>
  <si>
    <t>5213 Krizová opatření</t>
  </si>
  <si>
    <t>převody vlastní pokladny</t>
  </si>
  <si>
    <r>
      <t xml:space="preserve">studená voda </t>
    </r>
    <r>
      <rPr>
        <sz val="10"/>
        <rFont val="Arial"/>
        <family val="2"/>
      </rPr>
      <t>(voda na mytí komunikací)</t>
    </r>
  </si>
  <si>
    <r>
      <t>úroky z úvěru</t>
    </r>
    <r>
      <rPr>
        <sz val="10"/>
        <rFont val="Arial"/>
        <family val="2"/>
      </rPr>
      <t xml:space="preserve"> (snížení energetické náročnosti MŠ)</t>
    </r>
  </si>
  <si>
    <r>
      <t xml:space="preserve">platby daní a poplatků </t>
    </r>
    <r>
      <rPr>
        <sz val="10"/>
        <rFont val="Arial"/>
        <family val="2"/>
      </rPr>
      <t>(daň z nemovit.)</t>
    </r>
  </si>
  <si>
    <t xml:space="preserve">pozemky </t>
  </si>
  <si>
    <r>
      <t xml:space="preserve">nákup ostatních služeb </t>
    </r>
    <r>
      <rPr>
        <sz val="10"/>
        <rFont val="Arial"/>
        <family val="2"/>
      </rPr>
      <t>(tříděný odpad + SD, BIO)</t>
    </r>
  </si>
  <si>
    <t>3329 Ostatní záležitosti ochrany památek a péče o kulturní dědictví</t>
  </si>
  <si>
    <r>
      <t xml:space="preserve">nákup ostatních služeb </t>
    </r>
    <r>
      <rPr>
        <sz val="10"/>
        <rFont val="Arial"/>
        <family val="2"/>
      </rPr>
      <t>(čištění kanal., deratizace)</t>
    </r>
  </si>
  <si>
    <t>Skutečnost 30.9.2020</t>
  </si>
  <si>
    <t>Rozpočet 2020 upravený 30.9.</t>
  </si>
  <si>
    <t>Rozpočet 2021</t>
  </si>
  <si>
    <t>budovy, haly a stavby</t>
  </si>
  <si>
    <t>převody domněle neop.použ.doatací zpět poskytovat.</t>
  </si>
  <si>
    <t>Tetiny</t>
  </si>
  <si>
    <r>
      <t>nákup ostatních služeb</t>
    </r>
    <r>
      <rPr>
        <sz val="10"/>
        <rFont val="Arial"/>
        <family val="2"/>
      </rPr>
      <t xml:space="preserve"> 
(udržitelnost dotací, provoz kotelny)</t>
    </r>
  </si>
  <si>
    <r>
      <t>opravy a udržování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>(2019-2020 oprava sedadel v kině)</t>
    </r>
  </si>
  <si>
    <r>
      <t>platy zaměstnanců</t>
    </r>
    <r>
      <rPr>
        <sz val="10"/>
        <color indexed="12"/>
        <rFont val="Arial"/>
        <family val="2"/>
      </rPr>
      <t xml:space="preserve"> (2020 oprava sedadel v kině)</t>
    </r>
  </si>
  <si>
    <r>
      <t xml:space="preserve">nákup materiálu j. n. </t>
    </r>
    <r>
      <rPr>
        <sz val="10"/>
        <rFont val="Arial"/>
        <family val="2"/>
      </rPr>
      <t>(blahopřání, aranžmá)</t>
    </r>
  </si>
  <si>
    <r>
      <t xml:space="preserve">programové vybavení </t>
    </r>
    <r>
      <rPr>
        <sz val="10"/>
        <color indexed="10"/>
        <rFont val="Arial"/>
        <family val="2"/>
      </rPr>
      <t>(2021 obnova ESET)</t>
    </r>
  </si>
  <si>
    <t>služby Ginis, Codexis, obnova certifikátů</t>
  </si>
  <si>
    <r>
      <t xml:space="preserve">platy zaměstnanců </t>
    </r>
    <r>
      <rPr>
        <sz val="10"/>
        <rFont val="Arial"/>
        <family val="2"/>
      </rPr>
      <t>(dotace)</t>
    </r>
  </si>
  <si>
    <r>
      <t>nákup ostatních služeb</t>
    </r>
    <r>
      <rPr>
        <sz val="10"/>
        <rFont val="Arial"/>
        <family val="2"/>
      </rPr>
      <t xml:space="preserve"> (lékařské prohlídky, kácení, technické prohlídky, osázení truhlíků)</t>
    </r>
  </si>
  <si>
    <r>
      <t xml:space="preserve">opravy a udržování 
</t>
    </r>
    <r>
      <rPr>
        <sz val="10"/>
        <color indexed="10"/>
        <rFont val="Arial"/>
        <family val="2"/>
      </rPr>
      <t>opravy starého VO</t>
    </r>
  </si>
  <si>
    <t>Rozdíl v příjmech a výdajích</t>
  </si>
  <si>
    <t>Běžné výdaje</t>
  </si>
  <si>
    <t>Kapitálové výdaje</t>
  </si>
  <si>
    <t xml:space="preserve"> 3613 Nebytové hospodářství</t>
  </si>
  <si>
    <r>
      <t>zpracování dat a služby souvis.</t>
    </r>
    <r>
      <rPr>
        <sz val="10"/>
        <rFont val="Arial"/>
        <family val="2"/>
      </rPr>
      <t xml:space="preserve"> (certifikáty)</t>
    </r>
  </si>
  <si>
    <r>
      <t xml:space="preserve">cestovné </t>
    </r>
    <r>
      <rPr>
        <sz val="10"/>
        <rFont val="Arial"/>
        <family val="2"/>
      </rPr>
      <t>(střelby)</t>
    </r>
  </si>
  <si>
    <r>
      <t xml:space="preserve">elektická energie </t>
    </r>
    <r>
      <rPr>
        <sz val="10"/>
        <rFont val="Arial"/>
        <family val="2"/>
      </rPr>
      <t>(smutečn síň + WC márnice)</t>
    </r>
  </si>
  <si>
    <r>
      <t xml:space="preserve">elektická energie </t>
    </r>
    <r>
      <rPr>
        <sz val="10"/>
        <rFont val="Arial"/>
        <family val="2"/>
      </rPr>
      <t>(byt Lihovar)</t>
    </r>
  </si>
  <si>
    <t>3412 Sportovní zařízení ve vlastnictví obce</t>
  </si>
  <si>
    <r>
      <t xml:space="preserve">elektická energie </t>
    </r>
    <r>
      <rPr>
        <sz val="10"/>
        <rFont val="Arial"/>
        <family val="2"/>
      </rPr>
      <t>(kurty)</t>
    </r>
  </si>
  <si>
    <r>
      <t xml:space="preserve">elektická energie </t>
    </r>
    <r>
      <rPr>
        <sz val="10"/>
        <rFont val="Arial"/>
        <family val="2"/>
      </rPr>
      <t>(nebytové Lihovar, Havl.nám.44 - přefakturace, ale v průběhu roku se platí zálohy)</t>
    </r>
  </si>
  <si>
    <r>
      <t xml:space="preserve">služby školení a vzdělávání </t>
    </r>
    <r>
      <rPr>
        <sz val="10"/>
        <color indexed="10"/>
        <rFont val="Arial"/>
        <family val="2"/>
      </rPr>
      <t>(ZOZ nový pracovník SÚ)</t>
    </r>
  </si>
  <si>
    <r>
      <t xml:space="preserve">cestovné </t>
    </r>
    <r>
      <rPr>
        <sz val="10"/>
        <color indexed="10"/>
        <rFont val="Arial"/>
        <family val="2"/>
      </rPr>
      <t>(ZOZ nový pracovník SÚ - ubytování)</t>
    </r>
  </si>
  <si>
    <r>
      <t>kulturní komise</t>
    </r>
    <r>
      <rPr>
        <sz val="10"/>
        <color indexed="10"/>
        <rFont val="Arial"/>
        <family val="2"/>
      </rPr>
      <t xml:space="preserve"> (2020 - kulturní akce, den dětí 50.000)</t>
    </r>
  </si>
  <si>
    <r>
      <t>elektrická energie</t>
    </r>
    <r>
      <rPr>
        <sz val="10"/>
        <rFont val="Arial"/>
        <family val="2"/>
      </rPr>
      <t xml:space="preserve"> (zesilovače)</t>
    </r>
  </si>
  <si>
    <r>
      <t>opravy a udržování</t>
    </r>
    <r>
      <rPr>
        <sz val="10"/>
        <rFont val="Arial"/>
        <family val="2"/>
      </rPr>
      <t xml:space="preserve"> - </t>
    </r>
    <r>
      <rPr>
        <sz val="10"/>
        <color indexed="10"/>
        <rFont val="Arial"/>
        <family val="2"/>
      </rPr>
      <t xml:space="preserve">2020 </t>
    </r>
    <r>
      <rPr>
        <sz val="10"/>
        <color indexed="10"/>
        <rFont val="Arial"/>
        <family val="2"/>
      </rPr>
      <t>oprava ukradené části křiže</t>
    </r>
  </si>
  <si>
    <r>
      <t>nákup materiálu j.n.</t>
    </r>
    <r>
      <rPr>
        <sz val="10"/>
        <rFont val="Arial"/>
        <family val="2"/>
      </rPr>
      <t xml:space="preserve"> </t>
    </r>
  </si>
  <si>
    <r>
      <t>nákup ostatních služeb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(2021 fotbalové hřiště)</t>
    </r>
  </si>
  <si>
    <r>
      <t xml:space="preserve">opravy a udržování 
</t>
    </r>
    <r>
      <rPr>
        <sz val="10"/>
        <color indexed="12"/>
        <rFont val="Arial"/>
        <family val="2"/>
      </rPr>
      <t>2020 - 1.100.700 oprava vodovodního a kanalizačního řádu pro 15 chat</t>
    </r>
  </si>
  <si>
    <r>
      <t>budovy, haly, stavby</t>
    </r>
    <r>
      <rPr>
        <sz val="11"/>
        <color indexed="49"/>
        <rFont val="Arial"/>
        <family val="2"/>
      </rPr>
      <t xml:space="preserve"> 
</t>
    </r>
    <r>
      <rPr>
        <sz val="10"/>
        <color indexed="12"/>
        <rFont val="Arial"/>
        <family val="2"/>
      </rPr>
      <t xml:space="preserve">2020 
500.000 Kč dláždění chodníků u chat
- zaměření 6 táborových chat
- multifunkční objekt rybáři - příprava PD
</t>
    </r>
    <r>
      <rPr>
        <sz val="10"/>
        <color indexed="10"/>
        <rFont val="Arial"/>
        <family val="2"/>
      </rPr>
      <t>2021 
210.000 Kč doplatek na výstavbu 6 ks táborových chat,
510.000 Kč rozšíření a obnova elektrické sítě v kempu</t>
    </r>
  </si>
  <si>
    <r>
      <t xml:space="preserve">nákup ostatních služeb
</t>
    </r>
    <r>
      <rPr>
        <sz val="10"/>
        <color indexed="10"/>
        <rFont val="Arial"/>
        <family val="2"/>
      </rPr>
      <t>2021 revize elektro ATC, veřejní WC, 300.000 Kč odpady chatová oblast; nezahrnuto parkovné rybolov)</t>
    </r>
  </si>
  <si>
    <r>
      <t>nákup ostatních služeb</t>
    </r>
    <r>
      <rPr>
        <sz val="10"/>
        <rFont val="Arial"/>
        <family val="2"/>
      </rPr>
      <t xml:space="preserve"> 
</t>
    </r>
    <r>
      <rPr>
        <sz val="10"/>
        <color indexed="12"/>
        <rFont val="Arial"/>
        <family val="2"/>
      </rPr>
      <t>2020
30.300 administrace dotace ul. Legionářská
93.200 projekt + zaměření ul. Podhájí (potok)</t>
    </r>
  </si>
  <si>
    <r>
      <t>opravy a udržování</t>
    </r>
  </si>
  <si>
    <r>
      <t xml:space="preserve">opravy a udržování 
</t>
    </r>
    <r>
      <rPr>
        <sz val="10"/>
        <color indexed="12"/>
        <rFont val="Arial"/>
        <family val="2"/>
      </rPr>
      <t>2020 oprava kanalizace v ul. Na Větřáku 193.000</t>
    </r>
  </si>
  <si>
    <r>
      <t xml:space="preserve">opravy a udržování </t>
    </r>
    <r>
      <rPr>
        <sz val="10"/>
        <color indexed="19"/>
        <rFont val="Arial"/>
        <family val="2"/>
      </rPr>
      <t xml:space="preserve">
</t>
    </r>
    <r>
      <rPr>
        <sz val="10"/>
        <color indexed="12"/>
        <rFont val="Arial"/>
        <family val="2"/>
      </rPr>
      <t>2020 450.000 oprava havarij. stavu kotrdovského potoka
63.000 oprava odvodňovacího žlabu u rybníka Olšovec</t>
    </r>
  </si>
  <si>
    <r>
      <t>opravy a udržování</t>
    </r>
    <r>
      <rPr>
        <sz val="11"/>
        <color indexed="10"/>
        <rFont val="Arial"/>
        <family val="2"/>
      </rPr>
      <t xml:space="preserve"> </t>
    </r>
  </si>
  <si>
    <t xml:space="preserve">nákup materiálu j.n. </t>
  </si>
  <si>
    <r>
      <t xml:space="preserve">nákup ostatních služeb </t>
    </r>
    <r>
      <rPr>
        <sz val="10"/>
        <rFont val="Arial"/>
        <family val="2"/>
      </rPr>
      <t>(prádelna, revize)</t>
    </r>
  </si>
  <si>
    <t xml:space="preserve">stroje, přístroje, zařízení </t>
  </si>
  <si>
    <r>
      <t xml:space="preserve">drobný hmotný dl.majetek </t>
    </r>
    <r>
      <rPr>
        <sz val="10"/>
        <rFont val="Arial"/>
        <family val="2"/>
      </rPr>
      <t>(rozšíření programů)</t>
    </r>
  </si>
  <si>
    <t>budovy, haly, stavby</t>
  </si>
  <si>
    <r>
      <t>nákup ostatních služeb</t>
    </r>
  </si>
  <si>
    <r>
      <t xml:space="preserve">elektická energie </t>
    </r>
    <r>
      <rPr>
        <sz val="10"/>
        <rFont val="Arial"/>
        <family val="2"/>
      </rPr>
      <t>(trafika s veřejným WC)</t>
    </r>
  </si>
  <si>
    <r>
      <t>nájemné</t>
    </r>
    <r>
      <rPr>
        <sz val="10"/>
        <rFont val="Arial"/>
        <family val="2"/>
      </rPr>
      <t xml:space="preserve"> </t>
    </r>
  </si>
  <si>
    <r>
      <t>opravy a udržování</t>
    </r>
    <r>
      <rPr>
        <sz val="10"/>
        <color indexed="19"/>
        <rFont val="Arial"/>
        <family val="2"/>
      </rPr>
      <t xml:space="preserve"> </t>
    </r>
  </si>
  <si>
    <r>
      <t xml:space="preserve">nákup ostatních služeb </t>
    </r>
    <r>
      <rPr>
        <sz val="10"/>
        <color indexed="10"/>
        <rFont val="Arial"/>
        <family val="2"/>
      </rPr>
      <t>(2021 bez chatové oblasti)</t>
    </r>
  </si>
  <si>
    <r>
      <t>budovy, haly, stavby</t>
    </r>
    <r>
      <rPr>
        <sz val="10"/>
        <color indexed="10"/>
        <rFont val="Arial"/>
        <family val="2"/>
      </rPr>
      <t xml:space="preserve">
</t>
    </r>
    <r>
      <rPr>
        <sz val="10"/>
        <color indexed="30"/>
        <rFont val="Arial"/>
        <family val="2"/>
      </rPr>
      <t>2020 zastávka s trafikou 28.500
923.800 projekt Havl.nám. 44</t>
    </r>
    <r>
      <rPr>
        <sz val="10"/>
        <color indexed="10"/>
        <rFont val="Arial"/>
        <family val="2"/>
      </rPr>
      <t xml:space="preserve">
2021 Havl.nám. 44 - 500.000 žádost o dotaci</t>
    </r>
  </si>
  <si>
    <r>
      <t>budovy, haly a stavby</t>
    </r>
    <r>
      <rPr>
        <sz val="11"/>
        <color indexed="48"/>
        <rFont val="Arial"/>
        <family val="2"/>
      </rPr>
      <t xml:space="preserve"> </t>
    </r>
    <r>
      <rPr>
        <sz val="10"/>
        <color indexed="30"/>
        <rFont val="Arial"/>
        <family val="2"/>
      </rPr>
      <t>(2019-2020 dveře)</t>
    </r>
  </si>
  <si>
    <r>
      <t xml:space="preserve">6112 Volby do zastupitelstva ocí
6113 Volby do zastupitelstva krajů
</t>
    </r>
    <r>
      <rPr>
        <b/>
        <sz val="11"/>
        <color indexed="10"/>
        <rFont val="Arial"/>
        <family val="2"/>
      </rPr>
      <t xml:space="preserve">6114 Volby do PS ČR
</t>
    </r>
    <r>
      <rPr>
        <b/>
        <sz val="11"/>
        <rFont val="Arial"/>
        <family val="2"/>
      </rPr>
      <t>6117 Volby do Evropského parlamentu
6118 Volby prezident</t>
    </r>
  </si>
  <si>
    <r>
      <t xml:space="preserve">drobný hmotný dl.majetek </t>
    </r>
    <r>
      <rPr>
        <sz val="10"/>
        <color indexed="10"/>
        <rFont val="Arial"/>
        <family val="2"/>
      </rPr>
      <t>- počítače a drobné vybavení</t>
    </r>
  </si>
  <si>
    <r>
      <t>SK Jedovnice</t>
    </r>
  </si>
  <si>
    <r>
      <t xml:space="preserve">poskytnuté náhrady </t>
    </r>
    <r>
      <rPr>
        <sz val="10"/>
        <rFont val="Arial"/>
        <family val="2"/>
      </rPr>
      <t>(výplata nálezného)</t>
    </r>
  </si>
  <si>
    <r>
      <t xml:space="preserve">opravy a udržování </t>
    </r>
  </si>
  <si>
    <r>
      <t xml:space="preserve">dopravní prostředky </t>
    </r>
    <r>
      <rPr>
        <sz val="10"/>
        <color indexed="10"/>
        <rFont val="Arial"/>
        <family val="2"/>
      </rPr>
      <t>2021 obnova vozového parku - svahová sekačka + nákladní vozi</t>
    </r>
    <r>
      <rPr>
        <sz val="10"/>
        <color indexed="10"/>
        <rFont val="Arial"/>
        <family val="2"/>
      </rPr>
      <t>dlo 1.500.000 Kč)</t>
    </r>
  </si>
  <si>
    <t xml:space="preserve">programové vybavení </t>
  </si>
  <si>
    <r>
      <t>opravy a udržování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2021 oprava plynových kotlů 400.000</t>
    </r>
  </si>
  <si>
    <r>
      <t xml:space="preserve">budovy, haly, stavby </t>
    </r>
    <r>
      <rPr>
        <sz val="10"/>
        <color indexed="30"/>
        <rFont val="Arial"/>
        <family val="2"/>
      </rPr>
      <t>2020 kuchyňka nahoře - nerealiz.</t>
    </r>
  </si>
  <si>
    <r>
      <t>nájemné</t>
    </r>
    <r>
      <rPr>
        <sz val="10"/>
        <rFont val="Arial"/>
        <family val="2"/>
      </rPr>
      <t xml:space="preserve"> (pozemky ATC + rybník)</t>
    </r>
  </si>
  <si>
    <r>
      <t>budovy, haly, stavby</t>
    </r>
    <r>
      <rPr>
        <sz val="10"/>
        <color indexed="10"/>
        <rFont val="Arial"/>
        <family val="2"/>
      </rPr>
      <t xml:space="preserve"> </t>
    </r>
    <r>
      <rPr>
        <sz val="10"/>
        <color indexed="12"/>
        <rFont val="Arial"/>
        <family val="2"/>
      </rPr>
      <t>2020 silnice k ZŠ</t>
    </r>
  </si>
  <si>
    <r>
      <t>opravy a udržování</t>
    </r>
    <r>
      <rPr>
        <sz val="11"/>
        <color indexed="57"/>
        <rFont val="Arial"/>
        <family val="2"/>
      </rPr>
      <t xml:space="preserve"> </t>
    </r>
    <r>
      <rPr>
        <sz val="10"/>
        <color indexed="30"/>
        <rFont val="Arial"/>
        <family val="2"/>
      </rPr>
      <t xml:space="preserve">
</t>
    </r>
    <r>
      <rPr>
        <sz val="10"/>
        <color indexed="12"/>
        <rFont val="Arial"/>
        <family val="2"/>
      </rPr>
      <t>2020 ul. Legionářská</t>
    </r>
    <r>
      <rPr>
        <sz val="10"/>
        <color indexed="10"/>
        <rFont val="Arial"/>
        <family val="2"/>
      </rPr>
      <t xml:space="preserve">
2021 - výtluky 500.000
- ul. Tyršova a Záměstí 5.000.000 - dokrytí dotace</t>
    </r>
  </si>
  <si>
    <r>
      <t xml:space="preserve">budovy, haly, stavby
</t>
    </r>
    <r>
      <rPr>
        <sz val="10"/>
        <color indexed="12"/>
        <rFont val="Arial"/>
        <family val="2"/>
      </rPr>
      <t xml:space="preserve">2020
517.900 závory a dodláždění dvora MŠ
43.600 kontejnerové stání ul. Podhájí
11.500 zaměření náměstí
</t>
    </r>
    <r>
      <rPr>
        <sz val="10"/>
        <color indexed="10"/>
        <rFont val="Arial"/>
        <family val="2"/>
      </rPr>
      <t xml:space="preserve">2021 cyklostezka 7 mil. (3,5 mil. Krasová)
</t>
    </r>
    <r>
      <rPr>
        <sz val="10"/>
        <color indexed="36"/>
        <rFont val="Arial"/>
        <family val="2"/>
      </rPr>
      <t>- cyklostezka Krasová  r. 2017 projekt 18.800, 2018 projekt a administrace veř.zakázky 206.474, 2019 administrace 14.399, 2020 20.200 - žádost o dotaci, prodloužení SP</t>
    </r>
    <r>
      <rPr>
        <sz val="10"/>
        <color indexed="10"/>
        <rFont val="Arial"/>
        <family val="2"/>
      </rPr>
      <t xml:space="preserve">
2021 náměstí 1 mil. Kč - dokrytí dotace</t>
    </r>
  </si>
  <si>
    <r>
      <t>budovy</t>
    </r>
    <r>
      <rPr>
        <sz val="10"/>
        <color indexed="12"/>
        <rFont val="Arial"/>
        <family val="2"/>
      </rPr>
      <t xml:space="preserve"> (2020 Vestavba učeben ZŠ - nerealizováno,</t>
    </r>
    <r>
      <rPr>
        <sz val="10"/>
        <color indexed="10"/>
        <rFont val="Arial"/>
        <family val="2"/>
      </rPr>
      <t xml:space="preserve"> 
2021 elektroinstalace 450.000, 
hřiště 100.000 - administrace, dokrytí dotace</t>
    </r>
  </si>
  <si>
    <r>
      <t>léky a zdravotnický materiál</t>
    </r>
    <r>
      <rPr>
        <sz val="10"/>
        <rFont val="Arial"/>
        <family val="2"/>
      </rPr>
      <t xml:space="preserve"> (lékárnička)</t>
    </r>
  </si>
  <si>
    <r>
      <t xml:space="preserve">věcné dary </t>
    </r>
    <r>
      <rPr>
        <sz val="10"/>
        <rFont val="Arial"/>
        <family val="2"/>
      </rPr>
      <t>(knihy prvňáčci)</t>
    </r>
  </si>
  <si>
    <r>
      <t>pohoštění</t>
    </r>
    <r>
      <rPr>
        <sz val="10"/>
        <rFont val="Arial"/>
        <family val="2"/>
      </rPr>
      <t xml:space="preserve"> (rozkvetlé Jedovnice 2.000 Kč)</t>
    </r>
  </si>
  <si>
    <r>
      <t>věcné dary</t>
    </r>
    <r>
      <rPr>
        <sz val="10"/>
        <rFont val="Arial"/>
        <family val="2"/>
      </rPr>
      <t xml:space="preserve"> (rozkvetlé Jedovnice 4.000 Kč)</t>
    </r>
  </si>
  <si>
    <r>
      <t>neinvestiční transfery církvím</t>
    </r>
    <r>
      <rPr>
        <sz val="11"/>
        <color indexed="17"/>
        <rFont val="Arial"/>
        <family val="2"/>
      </rPr>
      <t xml:space="preserve"> </t>
    </r>
  </si>
  <si>
    <r>
      <t xml:space="preserve">dary obyvatelstvu - peněžní </t>
    </r>
    <r>
      <rPr>
        <sz val="10"/>
        <rFont val="Arial"/>
        <family val="2"/>
      </rPr>
      <t>(vítání občánků)</t>
    </r>
  </si>
  <si>
    <r>
      <t xml:space="preserve">budovy, haly, stavby </t>
    </r>
    <r>
      <rPr>
        <sz val="10"/>
        <rFont val="Arial"/>
        <family val="2"/>
      </rPr>
      <t xml:space="preserve">(herní prvky)
</t>
    </r>
    <r>
      <rPr>
        <sz val="10"/>
        <color indexed="30"/>
        <rFont val="Arial"/>
        <family val="2"/>
      </rPr>
      <t xml:space="preserve">2020 multifunkční hřiště 4,5 mil.nerealizováno, </t>
    </r>
    <r>
      <rPr>
        <sz val="10"/>
        <color indexed="48"/>
        <rFont val="Arial"/>
        <family val="2"/>
      </rPr>
      <t xml:space="preserve">
</t>
    </r>
    <r>
      <rPr>
        <sz val="10"/>
        <color indexed="10"/>
        <rFont val="Arial"/>
        <family val="2"/>
      </rPr>
      <t>2021 1 mil. Multifunkční hřiště - dokrytí dotace</t>
    </r>
  </si>
  <si>
    <t xml:space="preserve">elektická energie </t>
  </si>
  <si>
    <r>
      <t xml:space="preserve">drobný hmotný dl.majetek </t>
    </r>
    <r>
      <rPr>
        <sz val="10"/>
        <rFont val="Arial"/>
        <family val="2"/>
      </rPr>
      <t xml:space="preserve"> (4 byty)</t>
    </r>
  </si>
  <si>
    <r>
      <t xml:space="preserve">budovy, haly, stavby 
</t>
    </r>
    <r>
      <rPr>
        <sz val="10"/>
        <color indexed="30"/>
        <rFont val="Arial"/>
        <family val="2"/>
      </rPr>
      <t>2020 nové VO - cesta ke škole 995.300
VO Palackého 500.000</t>
    </r>
    <r>
      <rPr>
        <sz val="10"/>
        <color indexed="48"/>
        <rFont val="Arial"/>
        <family val="2"/>
      </rPr>
      <t xml:space="preserve">
</t>
    </r>
    <r>
      <rPr>
        <sz val="10"/>
        <color indexed="10"/>
        <rFont val="Arial"/>
        <family val="2"/>
      </rPr>
      <t>2021 rekonstrukce a nové VO</t>
    </r>
  </si>
  <si>
    <r>
      <t xml:space="preserve">nákup ostatních služeb 
</t>
    </r>
    <r>
      <rPr>
        <sz val="10"/>
        <color indexed="10"/>
        <rFont val="Arial"/>
        <family val="2"/>
      </rPr>
      <t>2021 revitalizace zeleně u kostela 2 mil. - dotace</t>
    </r>
  </si>
  <si>
    <r>
      <t>opravy a udržování</t>
    </r>
    <r>
      <rPr>
        <sz val="10"/>
        <rFont val="Arial"/>
        <family val="2"/>
      </rPr>
      <t xml:space="preserve"> (opravy techniky + opravy před technickými prohlídkami)</t>
    </r>
  </si>
  <si>
    <r>
      <t xml:space="preserve">nákup ostatních služeb </t>
    </r>
    <r>
      <rPr>
        <sz val="10"/>
        <rFont val="Arial"/>
        <family val="2"/>
      </rPr>
      <t>(revize, malování spol.prostor, vyúčtování služeb Vrba)</t>
    </r>
  </si>
  <si>
    <r>
      <t xml:space="preserve">neinvestiční transfery </t>
    </r>
    <r>
      <rPr>
        <sz val="10"/>
        <rFont val="Arial"/>
        <family val="2"/>
      </rPr>
      <t>(asociace)</t>
    </r>
  </si>
  <si>
    <r>
      <t xml:space="preserve">ostatní neinvestiční výdaje j.n. </t>
    </r>
    <r>
      <rPr>
        <sz val="10"/>
        <rFont val="Arial"/>
        <family val="2"/>
      </rPr>
      <t>(vyúčtování za 2020)</t>
    </r>
  </si>
  <si>
    <r>
      <t>neinv. transfer obcím</t>
    </r>
    <r>
      <rPr>
        <sz val="10"/>
        <rFont val="Arial"/>
        <family val="2"/>
      </rPr>
      <t xml:space="preserve"> (MěÚ Blansko - přest.komisi)</t>
    </r>
  </si>
  <si>
    <r>
      <t>nespecifikované rezervy</t>
    </r>
    <r>
      <rPr>
        <sz val="10"/>
        <rFont val="Arial"/>
        <family val="2"/>
      </rPr>
      <t xml:space="preserve"> (mládež SDH)</t>
    </r>
  </si>
  <si>
    <r>
      <t xml:space="preserve">stroje, přístroje zařízení </t>
    </r>
    <r>
      <rPr>
        <sz val="10"/>
        <color indexed="10"/>
        <rFont val="Arial"/>
        <family val="2"/>
      </rPr>
      <t>2021 server</t>
    </r>
  </si>
  <si>
    <r>
      <t xml:space="preserve">splátky úvěrů
</t>
    </r>
    <r>
      <rPr>
        <sz val="10"/>
        <rFont val="Arial"/>
        <family val="2"/>
      </rPr>
      <t>(snížení en.náročnosti ZŠ + MŠ)</t>
    </r>
  </si>
  <si>
    <r>
      <t xml:space="preserve">vypořádání min. let </t>
    </r>
    <r>
      <rPr>
        <sz val="10"/>
        <rFont val="Arial"/>
        <family val="2"/>
      </rPr>
      <t>(vratka dotace)</t>
    </r>
  </si>
  <si>
    <r>
      <t>věcné dary</t>
    </r>
    <r>
      <rPr>
        <sz val="10"/>
        <rFont val="Arial"/>
        <family val="2"/>
      </rPr>
      <t xml:space="preserve"> (propagační předměty)</t>
    </r>
  </si>
  <si>
    <r>
      <t xml:space="preserve">stroje, přístroje, zařízení 
</t>
    </r>
    <r>
      <rPr>
        <sz val="10"/>
        <color indexed="30"/>
        <rFont val="Arial"/>
        <family val="2"/>
      </rPr>
      <t xml:space="preserve">2020 žádost o dotaci 18.150; elektrický tříkolka 57.790
</t>
    </r>
    <r>
      <rPr>
        <sz val="10"/>
        <color indexed="10"/>
        <rFont val="Arial"/>
        <family val="2"/>
      </rPr>
      <t>2020 sběrný dvůr - dotace</t>
    </r>
  </si>
  <si>
    <r>
      <t>budovy, haly a stavby</t>
    </r>
    <r>
      <rPr>
        <sz val="11"/>
        <color indexed="3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</si>
</sst>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#,##0.0"/>
  </numFmts>
  <fonts count="10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color indexed="30"/>
      <name val="Arial"/>
      <family val="2"/>
    </font>
    <font>
      <sz val="10"/>
      <color indexed="8"/>
      <name val="Arial"/>
      <family val="2"/>
    </font>
    <font>
      <sz val="11"/>
      <color indexed="57"/>
      <name val="Arial"/>
      <family val="2"/>
    </font>
    <font>
      <sz val="10"/>
      <color indexed="30"/>
      <name val="Arial"/>
      <family val="2"/>
    </font>
    <font>
      <sz val="11"/>
      <color indexed="10"/>
      <name val="Arial"/>
      <family val="2"/>
    </font>
    <font>
      <sz val="11"/>
      <color indexed="49"/>
      <name val="Arial"/>
      <family val="2"/>
    </font>
    <font>
      <sz val="11"/>
      <color indexed="17"/>
      <name val="Arial"/>
      <family val="2"/>
    </font>
    <font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48"/>
      <name val="Arial"/>
      <family val="2"/>
    </font>
    <font>
      <sz val="11"/>
      <color indexed="48"/>
      <name val="Arial"/>
      <family val="2"/>
    </font>
    <font>
      <b/>
      <sz val="11"/>
      <color indexed="10"/>
      <name val="Arial"/>
      <family val="2"/>
    </font>
    <font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10"/>
      <name val="Arial"/>
      <family val="2"/>
    </font>
    <font>
      <b/>
      <i/>
      <sz val="11"/>
      <color indexed="10"/>
      <name val="Arial"/>
      <family val="2"/>
    </font>
    <font>
      <i/>
      <sz val="11"/>
      <color indexed="10"/>
      <name val="Times New Roman"/>
      <family val="1"/>
    </font>
    <font>
      <i/>
      <sz val="11"/>
      <color indexed="10"/>
      <name val="Arial"/>
      <family val="2"/>
    </font>
    <font>
      <i/>
      <sz val="9"/>
      <color indexed="12"/>
      <name val="Arial"/>
      <family val="2"/>
    </font>
    <font>
      <i/>
      <sz val="11"/>
      <color indexed="12"/>
      <name val="Arial"/>
      <family val="2"/>
    </font>
    <font>
      <b/>
      <i/>
      <sz val="11"/>
      <color indexed="12"/>
      <name val="Arial"/>
      <family val="2"/>
    </font>
    <font>
      <b/>
      <i/>
      <sz val="11"/>
      <color indexed="12"/>
      <name val="Times New Roman"/>
      <family val="1"/>
    </font>
    <font>
      <i/>
      <sz val="11"/>
      <color indexed="12"/>
      <name val="Times New Roman"/>
      <family val="1"/>
    </font>
    <font>
      <sz val="9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12"/>
      <name val="Times New Roman"/>
      <family val="1"/>
    </font>
    <font>
      <i/>
      <sz val="11"/>
      <color indexed="48"/>
      <name val="Times New Roman"/>
      <family val="1"/>
    </font>
    <font>
      <b/>
      <i/>
      <sz val="11"/>
      <color indexed="48"/>
      <name val="Arial"/>
      <family val="2"/>
    </font>
    <font>
      <b/>
      <i/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Arial"/>
      <family val="2"/>
    </font>
    <font>
      <sz val="11"/>
      <color rgb="FFFF0000"/>
      <name val="Times New Roman"/>
      <family val="1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9"/>
      <color rgb="FFFF0000"/>
      <name val="Arial"/>
      <family val="2"/>
    </font>
    <font>
      <b/>
      <i/>
      <sz val="11"/>
      <color rgb="FFFF0000"/>
      <name val="Arial"/>
      <family val="2"/>
    </font>
    <font>
      <i/>
      <sz val="11"/>
      <color rgb="FFFF0000"/>
      <name val="Times New Roman"/>
      <family val="1"/>
    </font>
    <font>
      <i/>
      <sz val="11"/>
      <color rgb="FFFF0000"/>
      <name val="Arial"/>
      <family val="2"/>
    </font>
    <font>
      <i/>
      <sz val="9"/>
      <color rgb="FF0000FF"/>
      <name val="Arial"/>
      <family val="2"/>
    </font>
    <font>
      <i/>
      <sz val="11"/>
      <color rgb="FF0000FF"/>
      <name val="Arial"/>
      <family val="2"/>
    </font>
    <font>
      <b/>
      <i/>
      <sz val="11"/>
      <color rgb="FF0000FF"/>
      <name val="Arial"/>
      <family val="2"/>
    </font>
    <font>
      <b/>
      <i/>
      <sz val="11"/>
      <color rgb="FF0000FF"/>
      <name val="Times New Roman"/>
      <family val="1"/>
    </font>
    <font>
      <i/>
      <sz val="11"/>
      <color rgb="FF0000FF"/>
      <name val="Times New Roman"/>
      <family val="1"/>
    </font>
    <font>
      <sz val="9"/>
      <color rgb="FF0000FF"/>
      <name val="Arial"/>
      <family val="2"/>
    </font>
    <font>
      <sz val="11"/>
      <color rgb="FF0000FF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Times New Roman"/>
      <family val="1"/>
    </font>
    <font>
      <i/>
      <sz val="11"/>
      <color rgb="FF3333FF"/>
      <name val="Times New Roman"/>
      <family val="1"/>
    </font>
    <font>
      <b/>
      <i/>
      <sz val="11"/>
      <color rgb="FF3333FF"/>
      <name val="Arial"/>
      <family val="2"/>
    </font>
    <font>
      <b/>
      <i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2" fillId="0" borderId="0">
      <alignment/>
      <protection/>
    </xf>
    <xf numFmtId="0" fontId="63" fillId="0" borderId="0" applyNumberFormat="0" applyFill="0" applyBorder="0" applyAlignment="0" applyProtection="0"/>
    <xf numFmtId="0" fontId="64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2" borderId="0" applyNumberFormat="0" applyBorder="0" applyAlignment="0" applyProtection="0"/>
    <xf numFmtId="0" fontId="73" fillId="2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4" borderId="8" applyNumberFormat="0" applyAlignment="0" applyProtection="0"/>
    <xf numFmtId="0" fontId="76" fillId="25" borderId="8" applyNumberFormat="0" applyAlignment="0" applyProtection="0"/>
    <xf numFmtId="0" fontId="77" fillId="25" borderId="9" applyNumberFormat="0" applyAlignment="0" applyProtection="0"/>
    <xf numFmtId="0" fontId="78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3" fillId="32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32" borderId="0" xfId="0" applyFont="1" applyFill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left" wrapText="1"/>
    </xf>
    <xf numFmtId="0" fontId="6" fillId="0" borderId="14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wrapText="1"/>
    </xf>
    <xf numFmtId="0" fontId="79" fillId="0" borderId="10" xfId="0" applyFont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79" fillId="0" borderId="0" xfId="0" applyFont="1" applyAlignment="1">
      <alignment horizontal="left" wrapText="1"/>
    </xf>
    <xf numFmtId="0" fontId="81" fillId="0" borderId="0" xfId="0" applyFont="1" applyAlignment="1">
      <alignment horizontal="left" wrapText="1"/>
    </xf>
    <xf numFmtId="0" fontId="81" fillId="0" borderId="13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0" fontId="81" fillId="0" borderId="14" xfId="0" applyFont="1" applyBorder="1" applyAlignment="1">
      <alignment horizontal="left" wrapText="1"/>
    </xf>
    <xf numFmtId="0" fontId="82" fillId="0" borderId="0" xfId="0" applyFont="1" applyAlignment="1">
      <alignment/>
    </xf>
    <xf numFmtId="0" fontId="81" fillId="0" borderId="10" xfId="0" applyFont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0" fontId="83" fillId="0" borderId="0" xfId="0" applyFont="1" applyAlignment="1">
      <alignment horizontal="left" wrapText="1"/>
    </xf>
    <xf numFmtId="3" fontId="84" fillId="34" borderId="17" xfId="47" applyNumberFormat="1" applyFont="1" applyFill="1" applyBorder="1" applyAlignment="1">
      <alignment horizontal="right" vertical="center"/>
      <protection/>
    </xf>
    <xf numFmtId="3" fontId="85" fillId="0" borderId="18" xfId="0" applyNumberFormat="1" applyFont="1" applyFill="1" applyBorder="1" applyAlignment="1">
      <alignment horizontal="center" vertical="center"/>
    </xf>
    <xf numFmtId="3" fontId="79" fillId="0" borderId="17" xfId="0" applyNumberFormat="1" applyFont="1" applyFill="1" applyBorder="1" applyAlignment="1">
      <alignment horizontal="right" vertical="center"/>
    </xf>
    <xf numFmtId="0" fontId="79" fillId="0" borderId="19" xfId="0" applyFont="1" applyFill="1" applyBorder="1" applyAlignment="1">
      <alignment horizontal="center" vertical="center"/>
    </xf>
    <xf numFmtId="3" fontId="79" fillId="0" borderId="17" xfId="0" applyNumberFormat="1" applyFont="1" applyFill="1" applyBorder="1" applyAlignment="1">
      <alignment vertical="center"/>
    </xf>
    <xf numFmtId="3" fontId="84" fillId="0" borderId="20" xfId="0" applyNumberFormat="1" applyFont="1" applyFill="1" applyBorder="1" applyAlignment="1">
      <alignment horizontal="right" vertical="center"/>
    </xf>
    <xf numFmtId="3" fontId="79" fillId="0" borderId="19" xfId="0" applyNumberFormat="1" applyFont="1" applyFill="1" applyBorder="1" applyAlignment="1">
      <alignment vertical="center"/>
    </xf>
    <xf numFmtId="3" fontId="84" fillId="0" borderId="17" xfId="0" applyNumberFormat="1" applyFont="1" applyFill="1" applyBorder="1" applyAlignment="1">
      <alignment horizontal="right" vertical="center"/>
    </xf>
    <xf numFmtId="3" fontId="79" fillId="0" borderId="19" xfId="0" applyNumberFormat="1" applyFont="1" applyFill="1" applyBorder="1" applyAlignment="1">
      <alignment horizontal="center" vertical="center"/>
    </xf>
    <xf numFmtId="3" fontId="84" fillId="0" borderId="19" xfId="0" applyNumberFormat="1" applyFont="1" applyFill="1" applyBorder="1" applyAlignment="1">
      <alignment horizontal="right" vertical="center"/>
    </xf>
    <xf numFmtId="3" fontId="79" fillId="0" borderId="21" xfId="0" applyNumberFormat="1" applyFont="1" applyFill="1" applyBorder="1" applyAlignment="1">
      <alignment horizontal="center" vertical="center"/>
    </xf>
    <xf numFmtId="3" fontId="84" fillId="0" borderId="22" xfId="0" applyNumberFormat="1" applyFont="1" applyFill="1" applyBorder="1" applyAlignment="1">
      <alignment horizontal="right" vertical="center"/>
    </xf>
    <xf numFmtId="3" fontId="79" fillId="0" borderId="17" xfId="0" applyNumberFormat="1" applyFont="1" applyFill="1" applyBorder="1" applyAlignment="1">
      <alignment horizontal="center" vertical="center"/>
    </xf>
    <xf numFmtId="3" fontId="79" fillId="0" borderId="19" xfId="0" applyNumberFormat="1" applyFont="1" applyFill="1" applyBorder="1" applyAlignment="1">
      <alignment horizontal="right" vertical="center"/>
    </xf>
    <xf numFmtId="3" fontId="84" fillId="0" borderId="18" xfId="0" applyNumberFormat="1" applyFont="1" applyFill="1" applyBorder="1" applyAlignment="1">
      <alignment horizontal="right" vertical="center"/>
    </xf>
    <xf numFmtId="3" fontId="79" fillId="0" borderId="23" xfId="0" applyNumberFormat="1" applyFont="1" applyFill="1" applyBorder="1" applyAlignment="1">
      <alignment horizontal="right" vertical="center"/>
    </xf>
    <xf numFmtId="3" fontId="79" fillId="0" borderId="17" xfId="47" applyNumberFormat="1" applyFont="1" applyFill="1" applyBorder="1" applyAlignment="1">
      <alignment horizontal="right" vertical="center"/>
      <protection/>
    </xf>
    <xf numFmtId="3" fontId="79" fillId="0" borderId="0" xfId="0" applyNumberFormat="1" applyFont="1" applyFill="1" applyAlignment="1">
      <alignment vertical="center"/>
    </xf>
    <xf numFmtId="3" fontId="86" fillId="0" borderId="0" xfId="0" applyNumberFormat="1" applyFont="1" applyFill="1" applyAlignment="1">
      <alignment vertical="center"/>
    </xf>
    <xf numFmtId="3" fontId="80" fillId="0" borderId="0" xfId="0" applyNumberFormat="1" applyFont="1" applyFill="1" applyAlignment="1">
      <alignment vertical="center"/>
    </xf>
    <xf numFmtId="3" fontId="87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wrapText="1"/>
    </xf>
    <xf numFmtId="0" fontId="5" fillId="35" borderId="10" xfId="0" applyFont="1" applyFill="1" applyBorder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left" wrapText="1"/>
    </xf>
    <xf numFmtId="3" fontId="79" fillId="35" borderId="17" xfId="0" applyNumberFormat="1" applyFont="1" applyFill="1" applyBorder="1" applyAlignment="1">
      <alignment horizontal="right" vertical="center"/>
    </xf>
    <xf numFmtId="0" fontId="0" fillId="35" borderId="0" xfId="0" applyFill="1" applyAlignment="1">
      <alignment/>
    </xf>
    <xf numFmtId="3" fontId="3" fillId="0" borderId="0" xfId="0" applyNumberFormat="1" applyFont="1" applyAlignment="1">
      <alignment/>
    </xf>
    <xf numFmtId="3" fontId="82" fillId="0" borderId="0" xfId="0" applyNumberFormat="1" applyFont="1" applyAlignment="1">
      <alignment/>
    </xf>
    <xf numFmtId="3" fontId="0" fillId="35" borderId="0" xfId="0" applyNumberFormat="1" applyFill="1" applyAlignment="1">
      <alignment/>
    </xf>
    <xf numFmtId="3" fontId="79" fillId="32" borderId="17" xfId="0" applyNumberFormat="1" applyFont="1" applyFill="1" applyBorder="1" applyAlignment="1">
      <alignment horizontal="right" vertical="center"/>
    </xf>
    <xf numFmtId="3" fontId="88" fillId="32" borderId="17" xfId="0" applyNumberFormat="1" applyFont="1" applyFill="1" applyBorder="1" applyAlignment="1">
      <alignment horizontal="right" vertical="center"/>
    </xf>
    <xf numFmtId="3" fontId="88" fillId="0" borderId="17" xfId="0" applyNumberFormat="1" applyFont="1" applyFill="1" applyBorder="1" applyAlignment="1">
      <alignment horizontal="right" vertical="center"/>
    </xf>
    <xf numFmtId="4" fontId="89" fillId="0" borderId="24" xfId="0" applyNumberFormat="1" applyFont="1" applyFill="1" applyBorder="1" applyAlignment="1">
      <alignment horizontal="center" vertical="center" wrapText="1"/>
    </xf>
    <xf numFmtId="4" fontId="90" fillId="0" borderId="0" xfId="0" applyNumberFormat="1" applyFont="1" applyFill="1" applyAlignment="1">
      <alignment vertical="center"/>
    </xf>
    <xf numFmtId="4" fontId="90" fillId="0" borderId="23" xfId="0" applyNumberFormat="1" applyFont="1" applyFill="1" applyBorder="1" applyAlignment="1">
      <alignment horizontal="right" vertical="center"/>
    </xf>
    <xf numFmtId="4" fontId="91" fillId="0" borderId="22" xfId="0" applyNumberFormat="1" applyFont="1" applyFill="1" applyBorder="1" applyAlignment="1">
      <alignment horizontal="right" vertical="center"/>
    </xf>
    <xf numFmtId="4" fontId="90" fillId="0" borderId="21" xfId="0" applyNumberFormat="1" applyFont="1" applyFill="1" applyBorder="1" applyAlignment="1">
      <alignment horizontal="right" vertical="center"/>
    </xf>
    <xf numFmtId="4" fontId="90" fillId="35" borderId="23" xfId="0" applyNumberFormat="1" applyFont="1" applyFill="1" applyBorder="1" applyAlignment="1">
      <alignment horizontal="right" vertical="center"/>
    </xf>
    <xf numFmtId="3" fontId="91" fillId="0" borderId="0" xfId="0" applyNumberFormat="1" applyFont="1" applyFill="1" applyAlignment="1">
      <alignment vertical="center"/>
    </xf>
    <xf numFmtId="4" fontId="92" fillId="0" borderId="0" xfId="0" applyNumberFormat="1" applyFont="1" applyFill="1" applyAlignment="1">
      <alignment vertical="center"/>
    </xf>
    <xf numFmtId="4" fontId="93" fillId="0" borderId="0" xfId="0" applyNumberFormat="1" applyFont="1" applyFill="1" applyAlignment="1">
      <alignment vertical="center"/>
    </xf>
    <xf numFmtId="4" fontId="91" fillId="0" borderId="0" xfId="0" applyNumberFormat="1" applyFont="1" applyFill="1" applyAlignment="1">
      <alignment vertical="center"/>
    </xf>
    <xf numFmtId="3" fontId="93" fillId="0" borderId="0" xfId="0" applyNumberFormat="1" applyFont="1" applyFill="1" applyAlignment="1">
      <alignment vertical="center"/>
    </xf>
    <xf numFmtId="3" fontId="94" fillId="0" borderId="18" xfId="0" applyNumberFormat="1" applyFont="1" applyFill="1" applyBorder="1" applyAlignment="1">
      <alignment horizontal="center" vertical="center"/>
    </xf>
    <xf numFmtId="0" fontId="95" fillId="0" borderId="19" xfId="0" applyFont="1" applyFill="1" applyBorder="1" applyAlignment="1">
      <alignment horizontal="center" vertical="center"/>
    </xf>
    <xf numFmtId="3" fontId="95" fillId="0" borderId="17" xfId="0" applyNumberFormat="1" applyFont="1" applyFill="1" applyBorder="1" applyAlignment="1">
      <alignment vertical="center"/>
    </xf>
    <xf numFmtId="3" fontId="95" fillId="0" borderId="17" xfId="0" applyNumberFormat="1" applyFont="1" applyFill="1" applyBorder="1" applyAlignment="1">
      <alignment horizontal="right" vertical="center"/>
    </xf>
    <xf numFmtId="3" fontId="96" fillId="0" borderId="20" xfId="0" applyNumberFormat="1" applyFont="1" applyFill="1" applyBorder="1" applyAlignment="1">
      <alignment horizontal="right" vertical="center"/>
    </xf>
    <xf numFmtId="3" fontId="95" fillId="0" borderId="19" xfId="0" applyNumberFormat="1" applyFont="1" applyFill="1" applyBorder="1" applyAlignment="1">
      <alignment vertical="center"/>
    </xf>
    <xf numFmtId="3" fontId="96" fillId="0" borderId="17" xfId="0" applyNumberFormat="1" applyFont="1" applyFill="1" applyBorder="1" applyAlignment="1">
      <alignment horizontal="right" vertical="center"/>
    </xf>
    <xf numFmtId="3" fontId="95" fillId="0" borderId="19" xfId="0" applyNumberFormat="1" applyFont="1" applyFill="1" applyBorder="1" applyAlignment="1">
      <alignment horizontal="center" vertical="center"/>
    </xf>
    <xf numFmtId="3" fontId="96" fillId="0" borderId="19" xfId="0" applyNumberFormat="1" applyFont="1" applyFill="1" applyBorder="1" applyAlignment="1">
      <alignment horizontal="right" vertical="center"/>
    </xf>
    <xf numFmtId="3" fontId="95" fillId="0" borderId="21" xfId="0" applyNumberFormat="1" applyFont="1" applyFill="1" applyBorder="1" applyAlignment="1">
      <alignment horizontal="center" vertical="center"/>
    </xf>
    <xf numFmtId="3" fontId="96" fillId="0" borderId="22" xfId="0" applyNumberFormat="1" applyFont="1" applyFill="1" applyBorder="1" applyAlignment="1">
      <alignment horizontal="right" vertical="center"/>
    </xf>
    <xf numFmtId="3" fontId="90" fillId="0" borderId="17" xfId="0" applyNumberFormat="1" applyFont="1" applyFill="1" applyBorder="1" applyAlignment="1">
      <alignment horizontal="right" vertical="center"/>
    </xf>
    <xf numFmtId="3" fontId="95" fillId="32" borderId="17" xfId="0" applyNumberFormat="1" applyFont="1" applyFill="1" applyBorder="1" applyAlignment="1">
      <alignment horizontal="right" vertical="center"/>
    </xf>
    <xf numFmtId="3" fontId="90" fillId="32" borderId="17" xfId="0" applyNumberFormat="1" applyFont="1" applyFill="1" applyBorder="1" applyAlignment="1">
      <alignment horizontal="right" vertical="center"/>
    </xf>
    <xf numFmtId="3" fontId="95" fillId="0" borderId="17" xfId="0" applyNumberFormat="1" applyFont="1" applyFill="1" applyBorder="1" applyAlignment="1">
      <alignment horizontal="center" vertical="center"/>
    </xf>
    <xf numFmtId="3" fontId="95" fillId="0" borderId="19" xfId="0" applyNumberFormat="1" applyFont="1" applyFill="1" applyBorder="1" applyAlignment="1">
      <alignment horizontal="right" vertical="center"/>
    </xf>
    <xf numFmtId="3" fontId="96" fillId="0" borderId="18" xfId="0" applyNumberFormat="1" applyFont="1" applyFill="1" applyBorder="1" applyAlignment="1">
      <alignment horizontal="right" vertical="center"/>
    </xf>
    <xf numFmtId="3" fontId="95" fillId="0" borderId="23" xfId="0" applyNumberFormat="1" applyFont="1" applyFill="1" applyBorder="1" applyAlignment="1">
      <alignment horizontal="right" vertical="center"/>
    </xf>
    <xf numFmtId="3" fontId="95" fillId="35" borderId="17" xfId="0" applyNumberFormat="1" applyFont="1" applyFill="1" applyBorder="1" applyAlignment="1">
      <alignment horizontal="right" vertical="center"/>
    </xf>
    <xf numFmtId="3" fontId="95" fillId="0" borderId="17" xfId="47" applyNumberFormat="1" applyFont="1" applyFill="1" applyBorder="1" applyAlignment="1">
      <alignment horizontal="right" vertical="center"/>
      <protection/>
    </xf>
    <xf numFmtId="3" fontId="96" fillId="0" borderId="17" xfId="47" applyNumberFormat="1" applyFont="1" applyFill="1" applyBorder="1" applyAlignment="1">
      <alignment horizontal="right" vertical="center"/>
      <protection/>
    </xf>
    <xf numFmtId="3" fontId="95" fillId="0" borderId="0" xfId="0" applyNumberFormat="1" applyFont="1" applyFill="1" applyAlignment="1">
      <alignment vertical="center"/>
    </xf>
    <xf numFmtId="3" fontId="97" fillId="0" borderId="0" xfId="0" applyNumberFormat="1" applyFont="1" applyFill="1" applyAlignment="1">
      <alignment vertical="center"/>
    </xf>
    <xf numFmtId="3" fontId="94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4" fontId="86" fillId="0" borderId="2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wrapText="1"/>
      <protection locked="0"/>
    </xf>
    <xf numFmtId="3" fontId="95" fillId="0" borderId="17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Alignment="1">
      <alignment vertical="top"/>
    </xf>
    <xf numFmtId="3" fontId="98" fillId="0" borderId="0" xfId="0" applyNumberFormat="1" applyFont="1" applyFill="1" applyAlignment="1">
      <alignment vertical="center"/>
    </xf>
    <xf numFmtId="4" fontId="98" fillId="0" borderId="0" xfId="0" applyNumberFormat="1" applyFont="1" applyFill="1" applyBorder="1" applyAlignment="1">
      <alignment vertical="center"/>
    </xf>
    <xf numFmtId="3" fontId="99" fillId="0" borderId="0" xfId="0" applyNumberFormat="1" applyFont="1" applyFill="1" applyAlignment="1">
      <alignment vertical="center"/>
    </xf>
    <xf numFmtId="4" fontId="99" fillId="0" borderId="0" xfId="0" applyNumberFormat="1" applyFont="1" applyFill="1" applyAlignment="1">
      <alignment vertical="center"/>
    </xf>
    <xf numFmtId="3" fontId="79" fillId="0" borderId="17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Alignment="1">
      <alignment/>
    </xf>
    <xf numFmtId="0" fontId="0" fillId="0" borderId="0" xfId="0" applyFill="1" applyAlignment="1">
      <alignment/>
    </xf>
    <xf numFmtId="3" fontId="91" fillId="0" borderId="20" xfId="0" applyNumberFormat="1" applyFont="1" applyFill="1" applyBorder="1" applyAlignment="1">
      <alignment horizontal="right" vertical="center"/>
    </xf>
    <xf numFmtId="3" fontId="92" fillId="0" borderId="0" xfId="0" applyNumberFormat="1" applyFont="1" applyFill="1" applyAlignment="1">
      <alignment vertical="center"/>
    </xf>
    <xf numFmtId="3" fontId="98" fillId="0" borderId="0" xfId="0" applyNumberFormat="1" applyFont="1" applyFill="1" applyBorder="1" applyAlignment="1">
      <alignment vertical="center"/>
    </xf>
    <xf numFmtId="3" fontId="87" fillId="0" borderId="0" xfId="0" applyNumberFormat="1" applyFont="1" applyFill="1" applyBorder="1" applyAlignment="1">
      <alignment vertical="center"/>
    </xf>
    <xf numFmtId="3" fontId="100" fillId="0" borderId="0" xfId="0" applyNumberFormat="1" applyFont="1" applyFill="1" applyAlignment="1">
      <alignment vertical="center"/>
    </xf>
    <xf numFmtId="4" fontId="90" fillId="0" borderId="21" xfId="0" applyNumberFormat="1" applyFont="1" applyFill="1" applyBorder="1" applyAlignment="1">
      <alignment horizontal="center" vertical="center"/>
    </xf>
    <xf numFmtId="4" fontId="90" fillId="0" borderId="23" xfId="0" applyNumberFormat="1" applyFont="1" applyFill="1" applyBorder="1" applyAlignment="1">
      <alignment vertical="center"/>
    </xf>
    <xf numFmtId="4" fontId="90" fillId="0" borderId="21" xfId="0" applyNumberFormat="1" applyFont="1" applyFill="1" applyBorder="1" applyAlignment="1">
      <alignment vertical="center"/>
    </xf>
    <xf numFmtId="4" fontId="90" fillId="0" borderId="23" xfId="0" applyNumberFormat="1" applyFont="1" applyFill="1" applyBorder="1" applyAlignment="1" applyProtection="1">
      <alignment horizontal="right" vertical="center"/>
      <protection locked="0"/>
    </xf>
    <xf numFmtId="4" fontId="91" fillId="0" borderId="23" xfId="0" applyNumberFormat="1" applyFont="1" applyFill="1" applyBorder="1" applyAlignment="1">
      <alignment horizontal="right" vertical="center"/>
    </xf>
    <xf numFmtId="4" fontId="91" fillId="0" borderId="21" xfId="0" applyNumberFormat="1" applyFont="1" applyFill="1" applyBorder="1" applyAlignment="1">
      <alignment horizontal="right" vertical="center"/>
    </xf>
    <xf numFmtId="4" fontId="90" fillId="32" borderId="23" xfId="0" applyNumberFormat="1" applyFont="1" applyFill="1" applyBorder="1" applyAlignment="1">
      <alignment vertical="center"/>
    </xf>
    <xf numFmtId="4" fontId="90" fillId="0" borderId="23" xfId="0" applyNumberFormat="1" applyFont="1" applyFill="1" applyBorder="1" applyAlignment="1">
      <alignment horizontal="center" vertical="center"/>
    </xf>
    <xf numFmtId="4" fontId="91" fillId="0" borderId="24" xfId="0" applyNumberFormat="1" applyFont="1" applyFill="1" applyBorder="1" applyAlignment="1">
      <alignment horizontal="right" vertical="center"/>
    </xf>
    <xf numFmtId="4" fontId="98" fillId="0" borderId="0" xfId="0" applyNumberFormat="1" applyFont="1" applyFill="1" applyAlignment="1">
      <alignment vertical="center"/>
    </xf>
    <xf numFmtId="4" fontId="0" fillId="0" borderId="0" xfId="0" applyNumberFormat="1" applyAlignment="1">
      <alignment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5"/>
  <sheetViews>
    <sheetView tabSelected="1" zoomScaleSheetLayoutView="100" workbookViewId="0" topLeftCell="A1">
      <pane ySplit="1" topLeftCell="A449" activePane="bottomLeft" state="frozen"/>
      <selection pane="topLeft" activeCell="A1" sqref="A1"/>
      <selection pane="bottomLeft" activeCell="C313" sqref="C313"/>
    </sheetView>
  </sheetViews>
  <sheetFormatPr defaultColWidth="9.140625" defaultRowHeight="12.75"/>
  <cols>
    <col min="1" max="1" width="5.7109375" style="16" customWidth="1"/>
    <col min="2" max="2" width="5.7109375" style="32" customWidth="1"/>
    <col min="3" max="3" width="50.7109375" style="17" customWidth="1"/>
    <col min="4" max="4" width="14.7109375" style="92" customWidth="1"/>
    <col min="5" max="6" width="14.7109375" style="117" customWidth="1"/>
    <col min="7" max="7" width="14.7109375" style="70" customWidth="1"/>
    <col min="8" max="9" width="10.140625" style="0" bestFit="1" customWidth="1"/>
  </cols>
  <sheetData>
    <row r="1" spans="1:7" s="1" customFormat="1" ht="24">
      <c r="A1" s="10" t="s">
        <v>52</v>
      </c>
      <c r="B1" s="11" t="s">
        <v>53</v>
      </c>
      <c r="C1" s="35" t="s">
        <v>54</v>
      </c>
      <c r="D1" s="84" t="s">
        <v>182</v>
      </c>
      <c r="E1" s="95" t="s">
        <v>172</v>
      </c>
      <c r="F1" s="118" t="s">
        <v>183</v>
      </c>
      <c r="G1" s="52" t="s">
        <v>184</v>
      </c>
    </row>
    <row r="2" spans="1:7" ht="15">
      <c r="A2" s="12"/>
      <c r="B2" s="13"/>
      <c r="C2" s="14" t="s">
        <v>14</v>
      </c>
      <c r="D2" s="145"/>
      <c r="E2" s="96"/>
      <c r="F2" s="96"/>
      <c r="G2" s="54"/>
    </row>
    <row r="3" spans="1:8" ht="14.25">
      <c r="A3" s="15">
        <v>1031</v>
      </c>
      <c r="B3" s="16">
        <v>5021</v>
      </c>
      <c r="C3" s="17" t="s">
        <v>91</v>
      </c>
      <c r="D3" s="146">
        <v>53450</v>
      </c>
      <c r="E3" s="97">
        <v>120000</v>
      </c>
      <c r="F3" s="97">
        <v>120000</v>
      </c>
      <c r="G3" s="55">
        <v>100000</v>
      </c>
      <c r="H3" s="4"/>
    </row>
    <row r="4" spans="1:8" ht="14.25">
      <c r="A4" s="15">
        <v>1031</v>
      </c>
      <c r="B4" s="16">
        <v>5139</v>
      </c>
      <c r="C4" s="17" t="s">
        <v>112</v>
      </c>
      <c r="D4" s="86">
        <v>59915</v>
      </c>
      <c r="E4" s="98">
        <v>40000</v>
      </c>
      <c r="F4" s="98">
        <v>95200</v>
      </c>
      <c r="G4" s="53">
        <v>60000</v>
      </c>
      <c r="H4" s="4"/>
    </row>
    <row r="5" spans="1:8" ht="14.25">
      <c r="A5" s="15">
        <v>1031</v>
      </c>
      <c r="B5" s="16">
        <v>5156</v>
      </c>
      <c r="C5" s="17" t="s">
        <v>117</v>
      </c>
      <c r="D5" s="86">
        <v>0</v>
      </c>
      <c r="E5" s="98">
        <v>1000</v>
      </c>
      <c r="F5" s="98">
        <v>1000</v>
      </c>
      <c r="G5" s="53">
        <v>1000</v>
      </c>
      <c r="H5" s="4"/>
    </row>
    <row r="6" spans="1:8" ht="14.25">
      <c r="A6" s="15">
        <v>1031</v>
      </c>
      <c r="B6" s="16">
        <v>5169</v>
      </c>
      <c r="C6" s="17" t="s">
        <v>0</v>
      </c>
      <c r="D6" s="86">
        <v>272752</v>
      </c>
      <c r="E6" s="98">
        <v>500000</v>
      </c>
      <c r="F6" s="98">
        <v>480000</v>
      </c>
      <c r="G6" s="53">
        <v>300000</v>
      </c>
      <c r="H6" s="4"/>
    </row>
    <row r="7" spans="1:8" ht="15">
      <c r="A7" s="18"/>
      <c r="B7" s="19"/>
      <c r="C7" s="20" t="s">
        <v>1</v>
      </c>
      <c r="D7" s="87">
        <f>SUM(D3:D6)</f>
        <v>386117</v>
      </c>
      <c r="E7" s="99">
        <f>SUM(E3:E6)</f>
        <v>661000</v>
      </c>
      <c r="F7" s="99">
        <f>SUM(F3:F6)</f>
        <v>696200</v>
      </c>
      <c r="G7" s="56">
        <f>SUM(G3:G6)</f>
        <v>461000</v>
      </c>
      <c r="H7" s="4"/>
    </row>
    <row r="8" spans="1:8" ht="15">
      <c r="A8" s="12"/>
      <c r="B8" s="21" t="s">
        <v>40</v>
      </c>
      <c r="C8" s="14" t="s">
        <v>41</v>
      </c>
      <c r="D8" s="147"/>
      <c r="E8" s="100"/>
      <c r="F8" s="100"/>
      <c r="G8" s="57"/>
      <c r="H8" s="4"/>
    </row>
    <row r="9" spans="1:8" ht="14.25">
      <c r="A9" s="15">
        <v>2143</v>
      </c>
      <c r="B9" s="16">
        <v>5011</v>
      </c>
      <c r="C9" s="17" t="s">
        <v>2</v>
      </c>
      <c r="D9" s="86">
        <v>175959</v>
      </c>
      <c r="E9" s="98">
        <v>325000</v>
      </c>
      <c r="F9" s="98">
        <v>318000</v>
      </c>
      <c r="G9" s="53">
        <v>325000</v>
      </c>
      <c r="H9" s="4"/>
    </row>
    <row r="10" spans="1:8" ht="14.25">
      <c r="A10" s="15">
        <v>2143</v>
      </c>
      <c r="B10" s="16">
        <v>5031</v>
      </c>
      <c r="C10" s="17" t="s">
        <v>3</v>
      </c>
      <c r="D10" s="86">
        <v>43637.82</v>
      </c>
      <c r="E10" s="98">
        <f>E9*0.25</f>
        <v>81250</v>
      </c>
      <c r="F10" s="98">
        <v>81250</v>
      </c>
      <c r="G10" s="53">
        <f>G9*0.25</f>
        <v>81250</v>
      </c>
      <c r="H10" s="4"/>
    </row>
    <row r="11" spans="1:8" ht="14.25">
      <c r="A11" s="15">
        <v>2143</v>
      </c>
      <c r="B11" s="16">
        <v>5032</v>
      </c>
      <c r="C11" s="17" t="s">
        <v>102</v>
      </c>
      <c r="D11" s="86">
        <v>15836</v>
      </c>
      <c r="E11" s="98">
        <f>E9*0.09</f>
        <v>29250</v>
      </c>
      <c r="F11" s="98">
        <v>29250</v>
      </c>
      <c r="G11" s="53">
        <f>G9*0.09</f>
        <v>29250</v>
      </c>
      <c r="H11" s="4"/>
    </row>
    <row r="12" spans="1:8" ht="14.25">
      <c r="A12" s="15">
        <v>2143</v>
      </c>
      <c r="B12" s="16">
        <v>5137</v>
      </c>
      <c r="C12" s="17" t="s">
        <v>111</v>
      </c>
      <c r="D12" s="86">
        <v>0</v>
      </c>
      <c r="E12" s="98">
        <v>25000</v>
      </c>
      <c r="F12" s="98">
        <v>25000</v>
      </c>
      <c r="G12" s="53">
        <v>25000</v>
      </c>
      <c r="H12" s="4"/>
    </row>
    <row r="13" spans="1:8" ht="14.25">
      <c r="A13" s="15">
        <v>2143</v>
      </c>
      <c r="B13" s="16">
        <v>5139</v>
      </c>
      <c r="C13" s="17" t="s">
        <v>58</v>
      </c>
      <c r="D13" s="86">
        <v>0</v>
      </c>
      <c r="E13" s="98">
        <v>5000</v>
      </c>
      <c r="F13" s="98">
        <v>5000</v>
      </c>
      <c r="G13" s="53">
        <v>0</v>
      </c>
      <c r="H13" s="4"/>
    </row>
    <row r="14" spans="1:8" ht="14.25">
      <c r="A14" s="15">
        <v>2143</v>
      </c>
      <c r="B14" s="16">
        <v>5164</v>
      </c>
      <c r="C14" s="17" t="s">
        <v>244</v>
      </c>
      <c r="D14" s="86">
        <v>73562</v>
      </c>
      <c r="E14" s="98">
        <v>74000</v>
      </c>
      <c r="F14" s="98">
        <v>74000</v>
      </c>
      <c r="G14" s="53">
        <v>75000</v>
      </c>
      <c r="H14" s="4"/>
    </row>
    <row r="15" spans="1:8" ht="14.25">
      <c r="A15" s="15">
        <v>2143</v>
      </c>
      <c r="B15" s="16">
        <v>5166</v>
      </c>
      <c r="C15" s="17" t="s">
        <v>122</v>
      </c>
      <c r="D15" s="86">
        <v>0</v>
      </c>
      <c r="E15" s="98">
        <v>5000</v>
      </c>
      <c r="F15" s="98">
        <v>5000</v>
      </c>
      <c r="G15" s="53">
        <v>0</v>
      </c>
      <c r="H15" s="4"/>
    </row>
    <row r="16" spans="1:8" ht="39.75">
      <c r="A16" s="15">
        <v>2143</v>
      </c>
      <c r="B16" s="16">
        <v>5169</v>
      </c>
      <c r="C16" s="17" t="s">
        <v>217</v>
      </c>
      <c r="D16" s="86">
        <v>118397.79</v>
      </c>
      <c r="E16" s="98">
        <v>80000</v>
      </c>
      <c r="F16" s="98">
        <v>180000</v>
      </c>
      <c r="G16" s="53">
        <v>350000</v>
      </c>
      <c r="H16" s="4"/>
    </row>
    <row r="17" spans="1:8" ht="39.75">
      <c r="A17" s="15">
        <v>2143</v>
      </c>
      <c r="B17" s="16">
        <v>5171</v>
      </c>
      <c r="C17" s="17" t="s">
        <v>215</v>
      </c>
      <c r="D17" s="86">
        <v>1100704.5</v>
      </c>
      <c r="E17" s="98">
        <v>50000</v>
      </c>
      <c r="F17" s="98">
        <v>1530000</v>
      </c>
      <c r="G17" s="53">
        <v>50000</v>
      </c>
      <c r="H17" s="4"/>
    </row>
    <row r="18" spans="1:8" ht="14.25">
      <c r="A18" s="15">
        <v>2143</v>
      </c>
      <c r="B18" s="16">
        <v>5424</v>
      </c>
      <c r="C18" s="17" t="s">
        <v>136</v>
      </c>
      <c r="D18" s="86">
        <v>11608</v>
      </c>
      <c r="E18" s="98">
        <v>5000</v>
      </c>
      <c r="F18" s="98">
        <v>12000</v>
      </c>
      <c r="G18" s="53">
        <v>10000</v>
      </c>
      <c r="H18" s="4"/>
    </row>
    <row r="19" spans="1:8" s="132" customFormat="1" ht="103.5">
      <c r="A19" s="129">
        <v>2143</v>
      </c>
      <c r="B19" s="130">
        <v>6121</v>
      </c>
      <c r="C19" s="122" t="s">
        <v>216</v>
      </c>
      <c r="D19" s="86">
        <v>519965</v>
      </c>
      <c r="E19" s="98">
        <v>500000</v>
      </c>
      <c r="F19" s="98">
        <v>520000</v>
      </c>
      <c r="G19" s="53">
        <v>720000</v>
      </c>
      <c r="H19" s="131"/>
    </row>
    <row r="20" spans="1:8" ht="15">
      <c r="A20" s="18"/>
      <c r="B20" s="19"/>
      <c r="C20" s="20" t="s">
        <v>1</v>
      </c>
      <c r="D20" s="87">
        <f>SUM(D9:D19)</f>
        <v>2059670.1099999999</v>
      </c>
      <c r="E20" s="99">
        <f>SUM(E9:E19)</f>
        <v>1179500</v>
      </c>
      <c r="F20" s="99">
        <f>SUM(F9:F19)</f>
        <v>2779500</v>
      </c>
      <c r="G20" s="56">
        <f>SUM(G9:G19)</f>
        <v>1665500</v>
      </c>
      <c r="H20" s="4"/>
    </row>
    <row r="21" spans="1:8" ht="15">
      <c r="A21" s="12"/>
      <c r="B21" s="21" t="s">
        <v>40</v>
      </c>
      <c r="C21" s="14" t="s">
        <v>42</v>
      </c>
      <c r="D21" s="147"/>
      <c r="E21" s="100"/>
      <c r="F21" s="100"/>
      <c r="G21" s="57"/>
      <c r="H21" s="4"/>
    </row>
    <row r="22" spans="1:8" ht="14.25">
      <c r="A22" s="15">
        <v>2212</v>
      </c>
      <c r="B22" s="16">
        <v>5139</v>
      </c>
      <c r="C22" s="17" t="s">
        <v>148</v>
      </c>
      <c r="D22" s="86">
        <v>43984.63</v>
      </c>
      <c r="E22" s="98">
        <v>140000</v>
      </c>
      <c r="F22" s="98">
        <v>140000</v>
      </c>
      <c r="G22" s="53">
        <v>70000</v>
      </c>
      <c r="H22" s="4"/>
    </row>
    <row r="23" spans="1:8" ht="14.25">
      <c r="A23" s="15">
        <v>2212</v>
      </c>
      <c r="B23" s="16">
        <v>5151</v>
      </c>
      <c r="C23" s="17" t="s">
        <v>175</v>
      </c>
      <c r="D23" s="86">
        <v>154</v>
      </c>
      <c r="E23" s="98">
        <v>1000</v>
      </c>
      <c r="F23" s="98">
        <v>1000</v>
      </c>
      <c r="G23" s="53">
        <v>1000</v>
      </c>
      <c r="H23" s="4"/>
    </row>
    <row r="24" spans="1:8" ht="14.25">
      <c r="A24" s="15">
        <v>2212</v>
      </c>
      <c r="B24" s="16">
        <v>5156</v>
      </c>
      <c r="C24" s="17" t="s">
        <v>117</v>
      </c>
      <c r="D24" s="86">
        <v>0</v>
      </c>
      <c r="E24" s="98">
        <v>50000</v>
      </c>
      <c r="F24" s="98">
        <v>50000</v>
      </c>
      <c r="G24" s="53">
        <v>40000</v>
      </c>
      <c r="H24" s="4"/>
    </row>
    <row r="25" spans="1:8" s="128" customFormat="1" ht="51.75" customHeight="1">
      <c r="A25" s="123">
        <v>2212</v>
      </c>
      <c r="B25" s="124">
        <v>5169</v>
      </c>
      <c r="C25" s="125" t="s">
        <v>218</v>
      </c>
      <c r="D25" s="148">
        <v>126187</v>
      </c>
      <c r="E25" s="126">
        <v>100000</v>
      </c>
      <c r="F25" s="126">
        <v>200000</v>
      </c>
      <c r="G25" s="137">
        <v>250000</v>
      </c>
      <c r="H25" s="127"/>
    </row>
    <row r="26" spans="1:8" ht="52.5">
      <c r="A26" s="15">
        <v>2212</v>
      </c>
      <c r="B26" s="16">
        <v>5171</v>
      </c>
      <c r="C26" s="22" t="s">
        <v>246</v>
      </c>
      <c r="D26" s="86">
        <v>0</v>
      </c>
      <c r="E26" s="98">
        <f>500000+1700000</f>
        <v>2200000</v>
      </c>
      <c r="F26" s="98">
        <v>3199500</v>
      </c>
      <c r="G26" s="53">
        <v>5500000</v>
      </c>
      <c r="H26" s="4"/>
    </row>
    <row r="27" spans="1:8" ht="14.25">
      <c r="A27" s="15">
        <v>2212</v>
      </c>
      <c r="B27" s="16">
        <v>5365</v>
      </c>
      <c r="C27" s="17" t="s">
        <v>162</v>
      </c>
      <c r="D27" s="86">
        <v>0</v>
      </c>
      <c r="E27" s="98">
        <v>0</v>
      </c>
      <c r="F27" s="98">
        <v>500</v>
      </c>
      <c r="G27" s="53">
        <v>0</v>
      </c>
      <c r="H27" s="4"/>
    </row>
    <row r="28" spans="1:8" ht="14.25">
      <c r="A28" s="15">
        <v>2212</v>
      </c>
      <c r="B28" s="16">
        <v>6121</v>
      </c>
      <c r="C28" s="17" t="s">
        <v>245</v>
      </c>
      <c r="D28" s="86">
        <v>10760515.33</v>
      </c>
      <c r="E28" s="98">
        <v>7000000</v>
      </c>
      <c r="F28" s="98">
        <v>15900000</v>
      </c>
      <c r="G28" s="53">
        <v>0</v>
      </c>
      <c r="H28" s="4"/>
    </row>
    <row r="29" spans="1:8" ht="15">
      <c r="A29" s="18"/>
      <c r="B29" s="19"/>
      <c r="C29" s="20" t="s">
        <v>1</v>
      </c>
      <c r="D29" s="87">
        <f>SUM(D22:D28)</f>
        <v>10930840.96</v>
      </c>
      <c r="E29" s="99">
        <f>SUM(E22:E28)</f>
        <v>9491000</v>
      </c>
      <c r="F29" s="99">
        <f>SUM(F22:F28)</f>
        <v>19491000</v>
      </c>
      <c r="G29" s="56">
        <f>SUM(G22:G28)</f>
        <v>5861000</v>
      </c>
      <c r="H29" s="4"/>
    </row>
    <row r="30" spans="1:8" ht="15">
      <c r="A30" s="12"/>
      <c r="B30" s="21"/>
      <c r="C30" s="14" t="s">
        <v>35</v>
      </c>
      <c r="D30" s="147"/>
      <c r="E30" s="100"/>
      <c r="F30" s="100"/>
      <c r="G30" s="57"/>
      <c r="H30" s="4"/>
    </row>
    <row r="31" spans="1:8" ht="14.25">
      <c r="A31" s="15">
        <v>2219</v>
      </c>
      <c r="B31" s="16">
        <v>5123</v>
      </c>
      <c r="C31" s="17" t="s">
        <v>165</v>
      </c>
      <c r="D31" s="86">
        <v>13176.9</v>
      </c>
      <c r="E31" s="98">
        <v>0</v>
      </c>
      <c r="F31" s="98">
        <v>13500</v>
      </c>
      <c r="G31" s="53">
        <v>0</v>
      </c>
      <c r="H31" s="4"/>
    </row>
    <row r="32" spans="1:8" ht="14.25">
      <c r="A32" s="15">
        <v>2219</v>
      </c>
      <c r="B32" s="16">
        <v>5139</v>
      </c>
      <c r="C32" s="17" t="s">
        <v>149</v>
      </c>
      <c r="D32" s="86">
        <v>14407</v>
      </c>
      <c r="E32" s="98">
        <v>100000</v>
      </c>
      <c r="F32" s="98">
        <v>86500</v>
      </c>
      <c r="G32" s="53">
        <v>70000</v>
      </c>
      <c r="H32" s="4"/>
    </row>
    <row r="33" spans="1:8" ht="14.25">
      <c r="A33" s="15">
        <v>2219</v>
      </c>
      <c r="B33" s="16">
        <v>5169</v>
      </c>
      <c r="C33" s="17" t="s">
        <v>168</v>
      </c>
      <c r="D33" s="86">
        <v>0</v>
      </c>
      <c r="E33" s="98">
        <v>30000</v>
      </c>
      <c r="F33" s="98">
        <v>30000</v>
      </c>
      <c r="G33" s="53">
        <v>30000</v>
      </c>
      <c r="H33" s="4"/>
    </row>
    <row r="34" spans="1:8" ht="14.25">
      <c r="A34" s="15">
        <v>2219</v>
      </c>
      <c r="B34" s="16">
        <v>5171</v>
      </c>
      <c r="C34" s="17" t="s">
        <v>219</v>
      </c>
      <c r="D34" s="86">
        <v>0</v>
      </c>
      <c r="E34" s="98">
        <v>2000000</v>
      </c>
      <c r="F34" s="98">
        <v>2000000</v>
      </c>
      <c r="G34" s="53">
        <v>100000</v>
      </c>
      <c r="H34" s="4"/>
    </row>
    <row r="35" spans="1:8" ht="129.75" customHeight="1">
      <c r="A35" s="15">
        <v>2219</v>
      </c>
      <c r="B35" s="16">
        <v>6121</v>
      </c>
      <c r="C35" s="122" t="s">
        <v>247</v>
      </c>
      <c r="D35" s="86">
        <v>593084.14</v>
      </c>
      <c r="E35" s="98">
        <v>3500000</v>
      </c>
      <c r="F35" s="98">
        <v>4000000</v>
      </c>
      <c r="G35" s="53">
        <v>4500000</v>
      </c>
      <c r="H35" s="4"/>
    </row>
    <row r="36" spans="1:8" ht="15">
      <c r="A36" s="18"/>
      <c r="B36" s="19"/>
      <c r="C36" s="20" t="s">
        <v>1</v>
      </c>
      <c r="D36" s="87">
        <f>SUM(D31:D35)</f>
        <v>620668.04</v>
      </c>
      <c r="E36" s="99">
        <f>SUM(E31:E35)</f>
        <v>5630000</v>
      </c>
      <c r="F36" s="99">
        <f>SUM(F31:F35)</f>
        <v>6130000</v>
      </c>
      <c r="G36" s="56">
        <f>SUM(G31:G35)</f>
        <v>4700000</v>
      </c>
      <c r="H36" s="4"/>
    </row>
    <row r="37" spans="1:8" ht="15">
      <c r="A37" s="15"/>
      <c r="B37" s="23" t="s">
        <v>43</v>
      </c>
      <c r="C37" s="24" t="s">
        <v>163</v>
      </c>
      <c r="D37" s="146"/>
      <c r="E37" s="97"/>
      <c r="F37" s="97"/>
      <c r="G37" s="55"/>
      <c r="H37" s="4"/>
    </row>
    <row r="38" spans="1:8" ht="14.25">
      <c r="A38" s="15">
        <v>2292</v>
      </c>
      <c r="B38" s="16">
        <v>5193</v>
      </c>
      <c r="C38" s="17" t="s">
        <v>125</v>
      </c>
      <c r="D38" s="86">
        <v>140100</v>
      </c>
      <c r="E38" s="98">
        <v>140100</v>
      </c>
      <c r="F38" s="98">
        <v>140100</v>
      </c>
      <c r="G38" s="53">
        <v>140500</v>
      </c>
      <c r="H38" s="4"/>
    </row>
    <row r="39" spans="1:8" ht="15">
      <c r="A39" s="15"/>
      <c r="B39" s="16"/>
      <c r="C39" s="25" t="s">
        <v>1</v>
      </c>
      <c r="D39" s="149">
        <f>SUM(D38)</f>
        <v>140100</v>
      </c>
      <c r="E39" s="101">
        <f>SUM(E38)</f>
        <v>140100</v>
      </c>
      <c r="F39" s="101">
        <f>SUM(F38)</f>
        <v>140100</v>
      </c>
      <c r="G39" s="58">
        <f>SUM(G38)</f>
        <v>140500</v>
      </c>
      <c r="H39" s="4"/>
    </row>
    <row r="40" spans="1:8" ht="15">
      <c r="A40" s="12"/>
      <c r="B40" s="21"/>
      <c r="C40" s="14" t="s">
        <v>15</v>
      </c>
      <c r="D40" s="147"/>
      <c r="E40" s="100"/>
      <c r="F40" s="100"/>
      <c r="G40" s="57"/>
      <c r="H40" s="4"/>
    </row>
    <row r="41" spans="1:8" ht="14.25">
      <c r="A41" s="15">
        <v>2310</v>
      </c>
      <c r="B41" s="16">
        <v>5329</v>
      </c>
      <c r="C41" s="17" t="s">
        <v>158</v>
      </c>
      <c r="D41" s="86">
        <v>390140</v>
      </c>
      <c r="E41" s="98">
        <v>400000</v>
      </c>
      <c r="F41" s="98">
        <v>390200</v>
      </c>
      <c r="G41" s="53">
        <v>400000</v>
      </c>
      <c r="H41" s="4"/>
    </row>
    <row r="42" spans="1:8" ht="15">
      <c r="A42" s="18"/>
      <c r="B42" s="19"/>
      <c r="C42" s="20" t="s">
        <v>1</v>
      </c>
      <c r="D42" s="87">
        <f>SUM(D41:D41)</f>
        <v>390140</v>
      </c>
      <c r="E42" s="99">
        <f>SUM(E41:E41)</f>
        <v>400000</v>
      </c>
      <c r="F42" s="99">
        <f>SUM(F41:F41)</f>
        <v>390200</v>
      </c>
      <c r="G42" s="56">
        <f>SUM(G41:G41)</f>
        <v>400000</v>
      </c>
      <c r="H42" s="4"/>
    </row>
    <row r="43" spans="1:8" ht="15">
      <c r="A43" s="12"/>
      <c r="B43" s="21" t="s">
        <v>40</v>
      </c>
      <c r="C43" s="14" t="s">
        <v>44</v>
      </c>
      <c r="D43" s="147"/>
      <c r="E43" s="100"/>
      <c r="F43" s="100"/>
      <c r="G43" s="57"/>
      <c r="H43" s="4"/>
    </row>
    <row r="44" spans="1:8" ht="14.25">
      <c r="A44" s="15">
        <v>2321</v>
      </c>
      <c r="B44" s="16">
        <v>5139</v>
      </c>
      <c r="C44" s="17" t="s">
        <v>58</v>
      </c>
      <c r="D44" s="86">
        <v>0</v>
      </c>
      <c r="E44" s="98">
        <v>5000</v>
      </c>
      <c r="F44" s="98">
        <v>5000</v>
      </c>
      <c r="G44" s="53">
        <v>5000</v>
      </c>
      <c r="H44" s="4"/>
    </row>
    <row r="45" spans="1:8" ht="14.25">
      <c r="A45" s="15">
        <v>2321</v>
      </c>
      <c r="B45" s="16">
        <v>5169</v>
      </c>
      <c r="C45" s="17" t="s">
        <v>181</v>
      </c>
      <c r="D45" s="86">
        <v>0</v>
      </c>
      <c r="E45" s="98">
        <v>25000</v>
      </c>
      <c r="F45" s="98">
        <v>25000</v>
      </c>
      <c r="G45" s="53">
        <v>25000</v>
      </c>
      <c r="H45" s="4"/>
    </row>
    <row r="46" spans="1:8" ht="27">
      <c r="A46" s="15">
        <v>2321</v>
      </c>
      <c r="B46" s="16">
        <v>5171</v>
      </c>
      <c r="C46" s="17" t="s">
        <v>220</v>
      </c>
      <c r="D46" s="86">
        <v>0</v>
      </c>
      <c r="E46" s="98">
        <v>0</v>
      </c>
      <c r="F46" s="98">
        <v>193000</v>
      </c>
      <c r="G46" s="53">
        <v>0</v>
      </c>
      <c r="H46" s="4"/>
    </row>
    <row r="47" spans="1:8" ht="15">
      <c r="A47" s="18"/>
      <c r="B47" s="19"/>
      <c r="C47" s="20" t="s">
        <v>1</v>
      </c>
      <c r="D47" s="87">
        <f>SUM(D44:D46)</f>
        <v>0</v>
      </c>
      <c r="E47" s="99">
        <f>SUM(E44:E46)</f>
        <v>30000</v>
      </c>
      <c r="F47" s="99">
        <f>SUM(F44:F46)</f>
        <v>223000</v>
      </c>
      <c r="G47" s="56">
        <f>SUM(G44:G46)</f>
        <v>30000</v>
      </c>
      <c r="H47" s="4"/>
    </row>
    <row r="48" spans="1:8" ht="15">
      <c r="A48" s="12"/>
      <c r="B48" s="21"/>
      <c r="C48" s="14" t="s">
        <v>16</v>
      </c>
      <c r="D48" s="147"/>
      <c r="E48" s="100"/>
      <c r="F48" s="100"/>
      <c r="G48" s="57"/>
      <c r="H48" s="4"/>
    </row>
    <row r="49" spans="1:8" ht="14.25">
      <c r="A49" s="15">
        <v>2333</v>
      </c>
      <c r="B49" s="16">
        <v>5169</v>
      </c>
      <c r="C49" s="17" t="s">
        <v>143</v>
      </c>
      <c r="D49" s="86">
        <v>9075</v>
      </c>
      <c r="E49" s="98">
        <v>50000</v>
      </c>
      <c r="F49" s="98">
        <v>50000</v>
      </c>
      <c r="G49" s="53">
        <v>10000</v>
      </c>
      <c r="H49" s="4"/>
    </row>
    <row r="50" spans="1:8" ht="39.75">
      <c r="A50" s="15">
        <v>2333</v>
      </c>
      <c r="B50" s="16">
        <v>5171</v>
      </c>
      <c r="C50" s="17" t="s">
        <v>221</v>
      </c>
      <c r="D50" s="86">
        <v>450000</v>
      </c>
      <c r="E50" s="98">
        <v>0</v>
      </c>
      <c r="F50" s="98">
        <v>513000</v>
      </c>
      <c r="G50" s="53">
        <v>100000</v>
      </c>
      <c r="H50" s="4"/>
    </row>
    <row r="51" spans="1:8" ht="15">
      <c r="A51" s="18"/>
      <c r="B51" s="19"/>
      <c r="C51" s="20" t="s">
        <v>1</v>
      </c>
      <c r="D51" s="87">
        <f>SUM(D49:D50)</f>
        <v>459075</v>
      </c>
      <c r="E51" s="99">
        <f>SUM(E49:E50)</f>
        <v>50000</v>
      </c>
      <c r="F51" s="99">
        <f>SUM(F49:F50)</f>
        <v>563000</v>
      </c>
      <c r="G51" s="56">
        <f>SUM(G49:G50)</f>
        <v>110000</v>
      </c>
      <c r="H51" s="4"/>
    </row>
    <row r="52" spans="1:8" ht="15">
      <c r="A52" s="12"/>
      <c r="B52" s="21"/>
      <c r="C52" s="14" t="s">
        <v>11</v>
      </c>
      <c r="D52" s="147"/>
      <c r="E52" s="100"/>
      <c r="F52" s="100"/>
      <c r="G52" s="57"/>
      <c r="H52" s="4"/>
    </row>
    <row r="53" spans="1:8" ht="14.25">
      <c r="A53" s="15">
        <v>3111</v>
      </c>
      <c r="B53" s="16">
        <v>5141</v>
      </c>
      <c r="C53" s="17" t="s">
        <v>176</v>
      </c>
      <c r="D53" s="86">
        <v>152431.15</v>
      </c>
      <c r="E53" s="98">
        <v>209000</v>
      </c>
      <c r="F53" s="98">
        <v>209000</v>
      </c>
      <c r="G53" s="53">
        <v>200000</v>
      </c>
      <c r="H53" s="4"/>
    </row>
    <row r="54" spans="1:8" ht="27">
      <c r="A54" s="15">
        <v>3111</v>
      </c>
      <c r="B54" s="16">
        <v>5169</v>
      </c>
      <c r="C54" s="17" t="s">
        <v>188</v>
      </c>
      <c r="D54" s="86">
        <v>15731</v>
      </c>
      <c r="E54" s="98">
        <v>20000</v>
      </c>
      <c r="F54" s="98">
        <v>20000</v>
      </c>
      <c r="G54" s="53">
        <v>50000</v>
      </c>
      <c r="H54" s="4"/>
    </row>
    <row r="55" spans="1:8" ht="14.25">
      <c r="A55" s="15">
        <v>3111</v>
      </c>
      <c r="B55" s="16">
        <v>5331</v>
      </c>
      <c r="C55" s="17" t="s">
        <v>132</v>
      </c>
      <c r="D55" s="86">
        <v>990000</v>
      </c>
      <c r="E55" s="98">
        <v>1400000</v>
      </c>
      <c r="F55" s="98">
        <v>1320000</v>
      </c>
      <c r="G55" s="53">
        <v>1400000</v>
      </c>
      <c r="H55" s="4"/>
    </row>
    <row r="56" spans="1:8" ht="14.25">
      <c r="A56" s="15">
        <v>3111</v>
      </c>
      <c r="B56" s="16">
        <v>5336</v>
      </c>
      <c r="C56" s="17" t="s">
        <v>142</v>
      </c>
      <c r="D56" s="86">
        <v>349176</v>
      </c>
      <c r="E56" s="98">
        <v>0</v>
      </c>
      <c r="F56" s="98">
        <v>349200</v>
      </c>
      <c r="G56" s="53">
        <v>0</v>
      </c>
      <c r="H56" s="4"/>
    </row>
    <row r="57" spans="1:8" ht="15">
      <c r="A57" s="18"/>
      <c r="B57" s="26"/>
      <c r="C57" s="20" t="s">
        <v>1</v>
      </c>
      <c r="D57" s="87">
        <f>SUM(D53:D56)</f>
        <v>1507338.15</v>
      </c>
      <c r="E57" s="99">
        <f>SUM(E53:E56)</f>
        <v>1629000</v>
      </c>
      <c r="F57" s="99">
        <f>SUM(F53:F56)</f>
        <v>1898200</v>
      </c>
      <c r="G57" s="56">
        <f>SUM(G53:G56)</f>
        <v>1650000</v>
      </c>
      <c r="H57" s="4"/>
    </row>
    <row r="58" spans="1:8" ht="15">
      <c r="A58" s="12"/>
      <c r="B58" s="21"/>
      <c r="C58" s="27" t="s">
        <v>37</v>
      </c>
      <c r="D58" s="145"/>
      <c r="E58" s="102"/>
      <c r="F58" s="102"/>
      <c r="G58" s="59"/>
      <c r="H58" s="4"/>
    </row>
    <row r="59" spans="1:8" ht="14.25">
      <c r="A59" s="15">
        <v>3113</v>
      </c>
      <c r="B59" s="16">
        <v>5141</v>
      </c>
      <c r="C59" s="17" t="s">
        <v>113</v>
      </c>
      <c r="D59" s="86">
        <v>47353.52</v>
      </c>
      <c r="E59" s="98">
        <v>130000</v>
      </c>
      <c r="F59" s="98">
        <v>130000</v>
      </c>
      <c r="G59" s="53">
        <v>65000</v>
      </c>
      <c r="H59" s="4"/>
    </row>
    <row r="60" spans="1:8" ht="14.25">
      <c r="A60" s="15">
        <v>3113</v>
      </c>
      <c r="B60" s="16">
        <v>5169</v>
      </c>
      <c r="C60" s="17" t="s">
        <v>150</v>
      </c>
      <c r="D60" s="86">
        <v>0</v>
      </c>
      <c r="E60" s="98">
        <v>20000</v>
      </c>
      <c r="F60" s="98">
        <v>20000</v>
      </c>
      <c r="G60" s="53">
        <v>20000</v>
      </c>
      <c r="H60" s="4"/>
    </row>
    <row r="61" spans="1:8" ht="14.25">
      <c r="A61" s="15">
        <v>3113</v>
      </c>
      <c r="B61" s="16">
        <v>5331</v>
      </c>
      <c r="C61" s="17" t="s">
        <v>132</v>
      </c>
      <c r="D61" s="86">
        <v>1725000</v>
      </c>
      <c r="E61" s="98">
        <v>2300000</v>
      </c>
      <c r="F61" s="98">
        <v>2300000</v>
      </c>
      <c r="G61" s="53">
        <v>2500000</v>
      </c>
      <c r="H61" s="4"/>
    </row>
    <row r="62" spans="1:8" ht="14.25">
      <c r="A62" s="15">
        <v>3113</v>
      </c>
      <c r="B62" s="16">
        <v>5336</v>
      </c>
      <c r="C62" s="17" t="s">
        <v>84</v>
      </c>
      <c r="D62" s="86">
        <v>804237.75</v>
      </c>
      <c r="E62" s="98">
        <v>0</v>
      </c>
      <c r="F62" s="98">
        <v>804400</v>
      </c>
      <c r="G62" s="53">
        <v>0</v>
      </c>
      <c r="H62" s="4"/>
    </row>
    <row r="63" spans="1:8" ht="39.75">
      <c r="A63" s="15">
        <v>3113</v>
      </c>
      <c r="B63" s="16">
        <v>6121</v>
      </c>
      <c r="C63" s="17" t="s">
        <v>248</v>
      </c>
      <c r="D63" s="86">
        <v>0</v>
      </c>
      <c r="E63" s="98">
        <v>5000000</v>
      </c>
      <c r="F63" s="98">
        <v>0</v>
      </c>
      <c r="G63" s="53">
        <v>550000</v>
      </c>
      <c r="H63" s="4"/>
    </row>
    <row r="64" spans="1:8" ht="15">
      <c r="A64" s="18"/>
      <c r="B64" s="19"/>
      <c r="C64" s="20" t="s">
        <v>1</v>
      </c>
      <c r="D64" s="87">
        <f>SUM(D59:D63)</f>
        <v>2576591.27</v>
      </c>
      <c r="E64" s="99">
        <f>SUM(E59:E63)</f>
        <v>7450000</v>
      </c>
      <c r="F64" s="99">
        <f>SUM(F59:F63)</f>
        <v>3254400</v>
      </c>
      <c r="G64" s="56">
        <f>SUM(G59:G63)</f>
        <v>3135000</v>
      </c>
      <c r="H64" s="4"/>
    </row>
    <row r="65" spans="1:8" ht="15">
      <c r="A65" s="12"/>
      <c r="B65" s="21"/>
      <c r="C65" s="27" t="s">
        <v>45</v>
      </c>
      <c r="D65" s="150"/>
      <c r="E65" s="103"/>
      <c r="F65" s="103"/>
      <c r="G65" s="60"/>
      <c r="H65" s="4"/>
    </row>
    <row r="66" spans="1:8" ht="14.25">
      <c r="A66" s="15">
        <v>3122</v>
      </c>
      <c r="B66" s="16">
        <v>5339</v>
      </c>
      <c r="C66" s="17" t="s">
        <v>133</v>
      </c>
      <c r="D66" s="86">
        <v>20000</v>
      </c>
      <c r="E66" s="98">
        <v>20000</v>
      </c>
      <c r="F66" s="98">
        <v>20000</v>
      </c>
      <c r="G66" s="53">
        <v>10000</v>
      </c>
      <c r="H66" s="4"/>
    </row>
    <row r="67" spans="1:8" ht="15">
      <c r="A67" s="18"/>
      <c r="B67" s="19"/>
      <c r="C67" s="20" t="s">
        <v>1</v>
      </c>
      <c r="D67" s="87">
        <f>SUM(D66)</f>
        <v>20000</v>
      </c>
      <c r="E67" s="99">
        <f>SUM(E66)</f>
        <v>20000</v>
      </c>
      <c r="F67" s="99">
        <f>SUM(F66)</f>
        <v>20000</v>
      </c>
      <c r="G67" s="56">
        <f>SUM(G66)</f>
        <v>10000</v>
      </c>
      <c r="H67" s="4"/>
    </row>
    <row r="68" spans="1:8" ht="15">
      <c r="A68" s="12"/>
      <c r="B68" s="13"/>
      <c r="C68" s="27" t="s">
        <v>46</v>
      </c>
      <c r="D68" s="150"/>
      <c r="E68" s="103"/>
      <c r="F68" s="103"/>
      <c r="G68" s="60"/>
      <c r="H68" s="4"/>
    </row>
    <row r="69" spans="1:8" ht="14.25">
      <c r="A69" s="15">
        <v>3231</v>
      </c>
      <c r="B69" s="16">
        <v>5339</v>
      </c>
      <c r="C69" s="17" t="s">
        <v>133</v>
      </c>
      <c r="D69" s="86">
        <v>40000</v>
      </c>
      <c r="E69" s="98">
        <v>40000</v>
      </c>
      <c r="F69" s="98">
        <v>40000</v>
      </c>
      <c r="G69" s="53">
        <v>20000</v>
      </c>
      <c r="H69" s="4"/>
    </row>
    <row r="70" spans="1:8" ht="15">
      <c r="A70" s="18"/>
      <c r="B70" s="19"/>
      <c r="C70" s="20" t="s">
        <v>1</v>
      </c>
      <c r="D70" s="87">
        <f>SUM(D69)</f>
        <v>40000</v>
      </c>
      <c r="E70" s="99">
        <f>SUM(E69)</f>
        <v>40000</v>
      </c>
      <c r="F70" s="99">
        <f>SUM(F69)</f>
        <v>40000</v>
      </c>
      <c r="G70" s="56">
        <f>SUM(G69)</f>
        <v>20000</v>
      </c>
      <c r="H70" s="4"/>
    </row>
    <row r="71" spans="1:8" ht="15">
      <c r="A71" s="12"/>
      <c r="B71" s="28"/>
      <c r="C71" s="27" t="s">
        <v>47</v>
      </c>
      <c r="D71" s="145"/>
      <c r="E71" s="102"/>
      <c r="F71" s="102"/>
      <c r="G71" s="59"/>
      <c r="H71" s="4"/>
    </row>
    <row r="72" spans="1:8" ht="14.25">
      <c r="A72" s="15">
        <v>3313</v>
      </c>
      <c r="B72" s="16">
        <v>5011</v>
      </c>
      <c r="C72" s="17" t="s">
        <v>190</v>
      </c>
      <c r="D72" s="86">
        <v>37774</v>
      </c>
      <c r="E72" s="98">
        <v>0</v>
      </c>
      <c r="F72" s="98">
        <v>37800</v>
      </c>
      <c r="G72" s="53">
        <v>0</v>
      </c>
      <c r="H72" s="4"/>
    </row>
    <row r="73" spans="1:8" ht="14.25">
      <c r="A73" s="15">
        <v>3313</v>
      </c>
      <c r="B73" s="16">
        <v>5021</v>
      </c>
      <c r="C73" s="17" t="s">
        <v>91</v>
      </c>
      <c r="D73" s="86">
        <v>0</v>
      </c>
      <c r="E73" s="98">
        <v>25000</v>
      </c>
      <c r="F73" s="98">
        <v>0</v>
      </c>
      <c r="G73" s="53">
        <v>0</v>
      </c>
      <c r="H73" s="4"/>
    </row>
    <row r="74" spans="1:8" ht="14.25">
      <c r="A74" s="15">
        <v>3313</v>
      </c>
      <c r="B74" s="16">
        <v>5031</v>
      </c>
      <c r="C74" s="17" t="s">
        <v>3</v>
      </c>
      <c r="D74" s="86">
        <v>9367.95</v>
      </c>
      <c r="E74" s="98">
        <v>0</v>
      </c>
      <c r="F74" s="98">
        <v>9400</v>
      </c>
      <c r="G74" s="53">
        <v>0</v>
      </c>
      <c r="H74" s="4"/>
    </row>
    <row r="75" spans="1:8" ht="14.25">
      <c r="A75" s="15">
        <v>3313</v>
      </c>
      <c r="B75" s="16">
        <v>5032</v>
      </c>
      <c r="C75" s="17" t="s">
        <v>102</v>
      </c>
      <c r="D75" s="86">
        <v>3399</v>
      </c>
      <c r="E75" s="98">
        <v>0</v>
      </c>
      <c r="F75" s="98">
        <v>3400</v>
      </c>
      <c r="G75" s="53">
        <v>0</v>
      </c>
      <c r="H75" s="4"/>
    </row>
    <row r="76" spans="1:8" ht="14.25">
      <c r="A76" s="15">
        <v>3313</v>
      </c>
      <c r="B76" s="16">
        <v>5041</v>
      </c>
      <c r="C76" s="17" t="s">
        <v>86</v>
      </c>
      <c r="D76" s="86">
        <v>31</v>
      </c>
      <c r="E76" s="98">
        <v>1000</v>
      </c>
      <c r="F76" s="98">
        <v>1000</v>
      </c>
      <c r="G76" s="53">
        <v>0</v>
      </c>
      <c r="H76" s="4"/>
    </row>
    <row r="77" spans="1:8" ht="14.25">
      <c r="A77" s="15">
        <v>3313</v>
      </c>
      <c r="B77" s="16">
        <v>5133</v>
      </c>
      <c r="C77" s="17" t="s">
        <v>105</v>
      </c>
      <c r="D77" s="86">
        <v>0</v>
      </c>
      <c r="E77" s="98">
        <v>1000</v>
      </c>
      <c r="F77" s="98">
        <v>1000</v>
      </c>
      <c r="G77" s="53">
        <v>0</v>
      </c>
      <c r="H77" s="4"/>
    </row>
    <row r="78" spans="1:8" ht="14.25">
      <c r="A78" s="15">
        <v>3313</v>
      </c>
      <c r="B78" s="16">
        <v>5139</v>
      </c>
      <c r="C78" s="17" t="s">
        <v>58</v>
      </c>
      <c r="D78" s="86">
        <v>971</v>
      </c>
      <c r="E78" s="98">
        <v>5000</v>
      </c>
      <c r="F78" s="98">
        <v>5000</v>
      </c>
      <c r="G78" s="53">
        <v>5000</v>
      </c>
      <c r="H78" s="4"/>
    </row>
    <row r="79" spans="1:8" ht="14.25">
      <c r="A79" s="15">
        <v>3313</v>
      </c>
      <c r="B79" s="16">
        <v>5153</v>
      </c>
      <c r="C79" s="17" t="s">
        <v>6</v>
      </c>
      <c r="D79" s="86">
        <v>84917.98</v>
      </c>
      <c r="E79" s="98">
        <v>115000</v>
      </c>
      <c r="F79" s="98">
        <v>115000</v>
      </c>
      <c r="G79" s="53">
        <v>110000</v>
      </c>
      <c r="H79" s="4"/>
    </row>
    <row r="80" spans="1:8" ht="14.25">
      <c r="A80" s="15">
        <v>3313</v>
      </c>
      <c r="B80" s="16">
        <v>5164</v>
      </c>
      <c r="C80" s="17" t="s">
        <v>121</v>
      </c>
      <c r="D80" s="86">
        <v>0</v>
      </c>
      <c r="E80" s="98">
        <v>45000</v>
      </c>
      <c r="F80" s="98">
        <v>0</v>
      </c>
      <c r="G80" s="53">
        <v>0</v>
      </c>
      <c r="H80" s="4"/>
    </row>
    <row r="81" spans="1:8" ht="14.25">
      <c r="A81" s="15">
        <v>3313</v>
      </c>
      <c r="B81" s="16">
        <v>5169</v>
      </c>
      <c r="C81" s="17" t="s">
        <v>55</v>
      </c>
      <c r="D81" s="86">
        <v>0</v>
      </c>
      <c r="E81" s="98">
        <v>15000</v>
      </c>
      <c r="F81" s="98">
        <v>13900</v>
      </c>
      <c r="G81" s="53">
        <v>15000</v>
      </c>
      <c r="H81" s="4"/>
    </row>
    <row r="82" spans="1:8" ht="14.25">
      <c r="A82" s="15">
        <v>3313</v>
      </c>
      <c r="B82" s="16">
        <v>5171</v>
      </c>
      <c r="C82" s="17" t="s">
        <v>189</v>
      </c>
      <c r="D82" s="86">
        <v>120423</v>
      </c>
      <c r="E82" s="98">
        <v>100000</v>
      </c>
      <c r="F82" s="98">
        <v>120500</v>
      </c>
      <c r="G82" s="53">
        <v>25000</v>
      </c>
      <c r="H82" s="4"/>
    </row>
    <row r="83" spans="1:8" ht="15">
      <c r="A83" s="18"/>
      <c r="B83" s="19"/>
      <c r="C83" s="20" t="s">
        <v>1</v>
      </c>
      <c r="D83" s="87">
        <f>SUM(D72:D82)</f>
        <v>256883.93</v>
      </c>
      <c r="E83" s="99">
        <f>SUM(E72:E82)</f>
        <v>307000</v>
      </c>
      <c r="F83" s="99">
        <f>SUM(F72:F82)</f>
        <v>307000</v>
      </c>
      <c r="G83" s="56">
        <f>SUM(G72:G82)</f>
        <v>155000</v>
      </c>
      <c r="H83" s="4"/>
    </row>
    <row r="84" spans="1:8" ht="15">
      <c r="A84" s="12"/>
      <c r="B84" s="28"/>
      <c r="C84" s="27" t="s">
        <v>17</v>
      </c>
      <c r="D84" s="145"/>
      <c r="E84" s="102"/>
      <c r="F84" s="102"/>
      <c r="G84" s="59"/>
      <c r="H84" s="4"/>
    </row>
    <row r="85" spans="1:8" ht="14.25">
      <c r="A85" s="15">
        <v>3314</v>
      </c>
      <c r="B85" s="16">
        <v>5011</v>
      </c>
      <c r="C85" s="17" t="s">
        <v>2</v>
      </c>
      <c r="D85" s="86">
        <v>181768</v>
      </c>
      <c r="E85" s="98">
        <v>315000</v>
      </c>
      <c r="F85" s="98">
        <v>305000</v>
      </c>
      <c r="G85" s="53">
        <v>320000</v>
      </c>
      <c r="H85" s="4"/>
    </row>
    <row r="86" spans="1:8" ht="14.25">
      <c r="A86" s="15">
        <v>3314</v>
      </c>
      <c r="B86" s="16">
        <v>5021</v>
      </c>
      <c r="C86" s="17" t="s">
        <v>91</v>
      </c>
      <c r="D86" s="86">
        <v>29430</v>
      </c>
      <c r="E86" s="98">
        <v>20000</v>
      </c>
      <c r="F86" s="98">
        <v>30000</v>
      </c>
      <c r="G86" s="53">
        <v>20000</v>
      </c>
      <c r="H86" s="4"/>
    </row>
    <row r="87" spans="1:8" ht="14.25">
      <c r="A87" s="15">
        <v>3314</v>
      </c>
      <c r="B87" s="16">
        <v>5031</v>
      </c>
      <c r="C87" s="17" t="s">
        <v>3</v>
      </c>
      <c r="D87" s="86">
        <v>45078.47</v>
      </c>
      <c r="E87" s="98">
        <f>CEILING(E85*0.25,1000)</f>
        <v>79000</v>
      </c>
      <c r="F87" s="98">
        <v>79000</v>
      </c>
      <c r="G87" s="53">
        <f>CEILING(G85*0.25,1000)</f>
        <v>80000</v>
      </c>
      <c r="H87" s="4"/>
    </row>
    <row r="88" spans="1:8" ht="14.25">
      <c r="A88" s="15">
        <v>3314</v>
      </c>
      <c r="B88" s="16">
        <v>5032</v>
      </c>
      <c r="C88" s="17" t="s">
        <v>102</v>
      </c>
      <c r="D88" s="86">
        <v>16359</v>
      </c>
      <c r="E88" s="98">
        <f>CEILING(E85*0.09,1000)</f>
        <v>29000</v>
      </c>
      <c r="F88" s="98">
        <v>29000</v>
      </c>
      <c r="G88" s="53">
        <f>CEILING(G85*0.09,1000)</f>
        <v>29000</v>
      </c>
      <c r="H88" s="4"/>
    </row>
    <row r="89" spans="1:8" ht="14.25">
      <c r="A89" s="15">
        <v>3314</v>
      </c>
      <c r="B89" s="16">
        <v>5133</v>
      </c>
      <c r="C89" s="17" t="s">
        <v>249</v>
      </c>
      <c r="D89" s="86">
        <v>0</v>
      </c>
      <c r="E89" s="98">
        <v>1000</v>
      </c>
      <c r="F89" s="98">
        <v>1000</v>
      </c>
      <c r="G89" s="53">
        <v>1000</v>
      </c>
      <c r="H89" s="4"/>
    </row>
    <row r="90" spans="1:8" ht="14.25">
      <c r="A90" s="15">
        <v>3314</v>
      </c>
      <c r="B90" s="16">
        <v>5136</v>
      </c>
      <c r="C90" s="17" t="s">
        <v>107</v>
      </c>
      <c r="D90" s="86">
        <v>42098</v>
      </c>
      <c r="E90" s="98">
        <v>60000</v>
      </c>
      <c r="F90" s="98">
        <v>60000</v>
      </c>
      <c r="G90" s="53">
        <v>60000</v>
      </c>
      <c r="H90" s="4"/>
    </row>
    <row r="91" spans="1:8" ht="14.25">
      <c r="A91" s="15">
        <v>3314</v>
      </c>
      <c r="B91" s="16">
        <v>5137</v>
      </c>
      <c r="C91" s="17" t="s">
        <v>109</v>
      </c>
      <c r="D91" s="86">
        <v>60220.87</v>
      </c>
      <c r="E91" s="98">
        <v>0</v>
      </c>
      <c r="F91" s="98">
        <v>60300</v>
      </c>
      <c r="G91" s="53">
        <v>0</v>
      </c>
      <c r="H91" s="4"/>
    </row>
    <row r="92" spans="1:8" ht="14.25">
      <c r="A92" s="15">
        <v>3314</v>
      </c>
      <c r="B92" s="16">
        <v>5138</v>
      </c>
      <c r="C92" s="17" t="s">
        <v>50</v>
      </c>
      <c r="D92" s="86">
        <v>13313</v>
      </c>
      <c r="E92" s="98">
        <v>30000</v>
      </c>
      <c r="F92" s="98">
        <v>22800</v>
      </c>
      <c r="G92" s="53">
        <v>30000</v>
      </c>
      <c r="H92" s="4"/>
    </row>
    <row r="93" spans="1:8" ht="14.25">
      <c r="A93" s="15">
        <v>3314</v>
      </c>
      <c r="B93" s="16">
        <v>5139</v>
      </c>
      <c r="C93" s="17" t="s">
        <v>58</v>
      </c>
      <c r="D93" s="86">
        <v>9518.74</v>
      </c>
      <c r="E93" s="98">
        <v>10000</v>
      </c>
      <c r="F93" s="98">
        <v>10000</v>
      </c>
      <c r="G93" s="53">
        <v>10000</v>
      </c>
      <c r="H93" s="4"/>
    </row>
    <row r="94" spans="1:8" ht="14.25">
      <c r="A94" s="15">
        <v>3314</v>
      </c>
      <c r="B94" s="16">
        <v>5151</v>
      </c>
      <c r="C94" s="17" t="s">
        <v>4</v>
      </c>
      <c r="D94" s="86">
        <v>208</v>
      </c>
      <c r="E94" s="98">
        <v>1000</v>
      </c>
      <c r="F94" s="98">
        <v>1000</v>
      </c>
      <c r="G94" s="53">
        <v>1000</v>
      </c>
      <c r="H94" s="4"/>
    </row>
    <row r="95" spans="1:8" ht="14.25">
      <c r="A95" s="15">
        <v>3314</v>
      </c>
      <c r="B95" s="16">
        <v>5154</v>
      </c>
      <c r="C95" s="17" t="s">
        <v>115</v>
      </c>
      <c r="D95" s="86">
        <v>41418.01</v>
      </c>
      <c r="E95" s="98">
        <v>60000</v>
      </c>
      <c r="F95" s="98">
        <v>60000</v>
      </c>
      <c r="G95" s="53">
        <v>60000</v>
      </c>
      <c r="H95" s="4"/>
    </row>
    <row r="96" spans="1:8" ht="14.25">
      <c r="A96" s="15">
        <v>3314</v>
      </c>
      <c r="B96" s="16">
        <v>5162</v>
      </c>
      <c r="C96" s="17" t="s">
        <v>118</v>
      </c>
      <c r="D96" s="86">
        <v>7441.88</v>
      </c>
      <c r="E96" s="98">
        <v>10000</v>
      </c>
      <c r="F96" s="98">
        <v>10000</v>
      </c>
      <c r="G96" s="53">
        <v>10000</v>
      </c>
      <c r="H96" s="4"/>
    </row>
    <row r="97" spans="1:8" ht="14.25">
      <c r="A97" s="15">
        <v>3314</v>
      </c>
      <c r="B97" s="16">
        <v>5167</v>
      </c>
      <c r="C97" s="17" t="s">
        <v>123</v>
      </c>
      <c r="D97" s="86">
        <v>0</v>
      </c>
      <c r="E97" s="98">
        <v>1000</v>
      </c>
      <c r="F97" s="98">
        <v>1000</v>
      </c>
      <c r="G97" s="53">
        <v>1000</v>
      </c>
      <c r="H97" s="4"/>
    </row>
    <row r="98" spans="1:8" ht="14.25">
      <c r="A98" s="15">
        <v>3314</v>
      </c>
      <c r="B98" s="16">
        <v>5168</v>
      </c>
      <c r="C98" s="17" t="s">
        <v>93</v>
      </c>
      <c r="D98" s="86">
        <v>10890</v>
      </c>
      <c r="E98" s="98">
        <v>7000</v>
      </c>
      <c r="F98" s="98">
        <v>10900</v>
      </c>
      <c r="G98" s="53">
        <v>7000</v>
      </c>
      <c r="H98" s="4"/>
    </row>
    <row r="99" spans="1:8" ht="14.25">
      <c r="A99" s="15">
        <v>3314</v>
      </c>
      <c r="B99" s="16">
        <v>5169</v>
      </c>
      <c r="C99" s="17" t="s">
        <v>57</v>
      </c>
      <c r="D99" s="86">
        <v>5332.75</v>
      </c>
      <c r="E99" s="98">
        <v>15000</v>
      </c>
      <c r="F99" s="98">
        <v>16000</v>
      </c>
      <c r="G99" s="53">
        <v>15000</v>
      </c>
      <c r="H99" s="4"/>
    </row>
    <row r="100" spans="1:8" ht="14.25">
      <c r="A100" s="15">
        <v>3314</v>
      </c>
      <c r="B100" s="16">
        <v>5171</v>
      </c>
      <c r="C100" s="17" t="s">
        <v>222</v>
      </c>
      <c r="D100" s="86">
        <v>0</v>
      </c>
      <c r="E100" s="98">
        <v>5000</v>
      </c>
      <c r="F100" s="98">
        <v>5000</v>
      </c>
      <c r="G100" s="53">
        <v>5000</v>
      </c>
      <c r="H100" s="4"/>
    </row>
    <row r="101" spans="1:8" ht="14.25">
      <c r="A101" s="15">
        <v>3314</v>
      </c>
      <c r="B101" s="16">
        <v>5172</v>
      </c>
      <c r="C101" s="17" t="s">
        <v>241</v>
      </c>
      <c r="D101" s="86">
        <v>0</v>
      </c>
      <c r="E101" s="98">
        <v>20000</v>
      </c>
      <c r="F101" s="98">
        <v>0</v>
      </c>
      <c r="G101" s="53">
        <v>0</v>
      </c>
      <c r="H101" s="4"/>
    </row>
    <row r="102" spans="1:8" ht="14.25">
      <c r="A102" s="15">
        <v>3314</v>
      </c>
      <c r="B102" s="16">
        <v>5173</v>
      </c>
      <c r="C102" s="17" t="s">
        <v>8</v>
      </c>
      <c r="D102" s="86">
        <v>163</v>
      </c>
      <c r="E102" s="98">
        <v>1000</v>
      </c>
      <c r="F102" s="98">
        <v>1000</v>
      </c>
      <c r="G102" s="53">
        <v>1000</v>
      </c>
      <c r="H102" s="4"/>
    </row>
    <row r="103" spans="1:8" ht="14.25">
      <c r="A103" s="15">
        <v>3314</v>
      </c>
      <c r="B103" s="16">
        <v>5175</v>
      </c>
      <c r="C103" s="17" t="s">
        <v>10</v>
      </c>
      <c r="D103" s="86">
        <v>0</v>
      </c>
      <c r="E103" s="98">
        <v>1000</v>
      </c>
      <c r="F103" s="98">
        <v>1000</v>
      </c>
      <c r="G103" s="53">
        <v>1000</v>
      </c>
      <c r="H103" s="4"/>
    </row>
    <row r="104" spans="1:8" ht="14.25">
      <c r="A104" s="15">
        <v>3314</v>
      </c>
      <c r="B104" s="16">
        <v>5194</v>
      </c>
      <c r="C104" s="17" t="s">
        <v>250</v>
      </c>
      <c r="D104" s="86">
        <v>61</v>
      </c>
      <c r="E104" s="98">
        <v>7000</v>
      </c>
      <c r="F104" s="98">
        <v>7000</v>
      </c>
      <c r="G104" s="53">
        <v>7000</v>
      </c>
      <c r="H104" s="4"/>
    </row>
    <row r="105" spans="1:8" ht="14.25">
      <c r="A105" s="15">
        <v>3314</v>
      </c>
      <c r="B105" s="16">
        <v>5229</v>
      </c>
      <c r="C105" s="17" t="s">
        <v>129</v>
      </c>
      <c r="D105" s="86">
        <v>550</v>
      </c>
      <c r="E105" s="98">
        <v>1000</v>
      </c>
      <c r="F105" s="98">
        <v>1000</v>
      </c>
      <c r="G105" s="53">
        <v>1000</v>
      </c>
      <c r="H105" s="4"/>
    </row>
    <row r="106" spans="1:8" ht="14.25">
      <c r="A106" s="15">
        <v>3314</v>
      </c>
      <c r="B106" s="16">
        <v>5424</v>
      </c>
      <c r="C106" s="17" t="s">
        <v>136</v>
      </c>
      <c r="D106" s="86">
        <v>0</v>
      </c>
      <c r="E106" s="98">
        <v>2000</v>
      </c>
      <c r="F106" s="98">
        <v>2000</v>
      </c>
      <c r="G106" s="53">
        <v>2000</v>
      </c>
      <c r="H106" s="4"/>
    </row>
    <row r="107" spans="1:8" ht="15">
      <c r="A107" s="18"/>
      <c r="B107" s="19"/>
      <c r="C107" s="20" t="s">
        <v>1</v>
      </c>
      <c r="D107" s="87">
        <f>SUM(D85:D106)</f>
        <v>463850.72</v>
      </c>
      <c r="E107" s="99">
        <f>SUM(E85:E106)</f>
        <v>675000</v>
      </c>
      <c r="F107" s="99">
        <f>SUM(F85:F106)</f>
        <v>713000</v>
      </c>
      <c r="G107" s="56">
        <f>SUM(G85:G106)</f>
        <v>661000</v>
      </c>
      <c r="H107" s="4"/>
    </row>
    <row r="108" spans="1:8" ht="15">
      <c r="A108" s="12"/>
      <c r="B108" s="28"/>
      <c r="C108" s="27" t="s">
        <v>51</v>
      </c>
      <c r="D108" s="145"/>
      <c r="E108" s="102"/>
      <c r="F108" s="102"/>
      <c r="G108" s="59"/>
      <c r="H108" s="4"/>
    </row>
    <row r="109" spans="1:8" ht="14.25">
      <c r="A109" s="15">
        <v>3319</v>
      </c>
      <c r="B109" s="16">
        <v>5021</v>
      </c>
      <c r="C109" s="17" t="s">
        <v>99</v>
      </c>
      <c r="D109" s="86">
        <v>35520</v>
      </c>
      <c r="E109" s="98">
        <v>65000</v>
      </c>
      <c r="F109" s="98">
        <v>65000</v>
      </c>
      <c r="G109" s="53">
        <v>65000</v>
      </c>
      <c r="H109" s="4"/>
    </row>
    <row r="110" spans="1:8" ht="14.25">
      <c r="A110" s="15">
        <v>3319</v>
      </c>
      <c r="B110" s="16">
        <v>5133</v>
      </c>
      <c r="C110" s="17" t="s">
        <v>105</v>
      </c>
      <c r="D110" s="86">
        <v>0</v>
      </c>
      <c r="E110" s="98">
        <v>1000</v>
      </c>
      <c r="F110" s="98">
        <v>1000</v>
      </c>
      <c r="G110" s="53">
        <v>1000</v>
      </c>
      <c r="H110" s="4"/>
    </row>
    <row r="111" spans="1:8" ht="14.25">
      <c r="A111" s="15">
        <v>3319</v>
      </c>
      <c r="B111" s="16">
        <v>5139</v>
      </c>
      <c r="C111" s="17" t="s">
        <v>223</v>
      </c>
      <c r="D111" s="86">
        <v>3432</v>
      </c>
      <c r="E111" s="98">
        <v>5000</v>
      </c>
      <c r="F111" s="98">
        <v>5000</v>
      </c>
      <c r="G111" s="53">
        <v>5000</v>
      </c>
      <c r="H111" s="4"/>
    </row>
    <row r="112" spans="1:8" ht="14.25">
      <c r="A112" s="15">
        <v>3319</v>
      </c>
      <c r="B112" s="16">
        <v>5153</v>
      </c>
      <c r="C112" s="17" t="s">
        <v>6</v>
      </c>
      <c r="D112" s="86">
        <v>35490.58</v>
      </c>
      <c r="E112" s="98">
        <v>60000</v>
      </c>
      <c r="F112" s="98">
        <v>60000</v>
      </c>
      <c r="G112" s="53">
        <v>46000</v>
      </c>
      <c r="H112" s="4"/>
    </row>
    <row r="113" spans="1:8" ht="14.25">
      <c r="A113" s="15">
        <v>3319</v>
      </c>
      <c r="B113" s="16">
        <v>5154</v>
      </c>
      <c r="C113" s="17" t="s">
        <v>115</v>
      </c>
      <c r="D113" s="86">
        <v>8496.44</v>
      </c>
      <c r="E113" s="98">
        <v>15000</v>
      </c>
      <c r="F113" s="98">
        <v>15000</v>
      </c>
      <c r="G113" s="53">
        <v>15000</v>
      </c>
      <c r="H113" s="4"/>
    </row>
    <row r="114" spans="1:8" ht="14.25">
      <c r="A114" s="15">
        <v>3319</v>
      </c>
      <c r="B114" s="16">
        <v>5169</v>
      </c>
      <c r="C114" s="17" t="s">
        <v>224</v>
      </c>
      <c r="D114" s="86">
        <v>3047.4</v>
      </c>
      <c r="E114" s="98">
        <v>45000</v>
      </c>
      <c r="F114" s="98">
        <v>45000</v>
      </c>
      <c r="G114" s="53">
        <v>5000</v>
      </c>
      <c r="H114" s="4"/>
    </row>
    <row r="115" spans="1:8" ht="14.25">
      <c r="A115" s="15">
        <v>3319</v>
      </c>
      <c r="B115" s="16">
        <v>5171</v>
      </c>
      <c r="C115" s="17" t="s">
        <v>5</v>
      </c>
      <c r="D115" s="86">
        <v>0</v>
      </c>
      <c r="E115" s="98">
        <v>20000</v>
      </c>
      <c r="F115" s="98">
        <v>20000</v>
      </c>
      <c r="G115" s="53">
        <v>20000</v>
      </c>
      <c r="H115" s="4"/>
    </row>
    <row r="116" spans="1:8" ht="14.25">
      <c r="A116" s="15">
        <v>3319</v>
      </c>
      <c r="B116" s="16">
        <v>5175</v>
      </c>
      <c r="C116" s="72" t="s">
        <v>251</v>
      </c>
      <c r="D116" s="86">
        <v>0</v>
      </c>
      <c r="E116" s="98">
        <v>302000</v>
      </c>
      <c r="F116" s="98">
        <v>2000</v>
      </c>
      <c r="G116" s="53">
        <v>2000</v>
      </c>
      <c r="H116" s="4"/>
    </row>
    <row r="117" spans="1:8" ht="14.25">
      <c r="A117" s="15">
        <v>3319</v>
      </c>
      <c r="B117" s="16">
        <v>5194</v>
      </c>
      <c r="C117" s="17" t="s">
        <v>252</v>
      </c>
      <c r="D117" s="86">
        <v>14950</v>
      </c>
      <c r="E117" s="98">
        <v>4000</v>
      </c>
      <c r="F117" s="98">
        <v>4000</v>
      </c>
      <c r="G117" s="53">
        <v>4000</v>
      </c>
      <c r="H117" s="4"/>
    </row>
    <row r="118" spans="1:8" ht="14.25">
      <c r="A118" s="15">
        <v>3319</v>
      </c>
      <c r="B118" s="16">
        <v>5901</v>
      </c>
      <c r="C118" s="72" t="s">
        <v>210</v>
      </c>
      <c r="D118" s="86">
        <v>0</v>
      </c>
      <c r="E118" s="98">
        <v>0</v>
      </c>
      <c r="F118" s="98">
        <v>300000</v>
      </c>
      <c r="G118" s="53">
        <v>50000</v>
      </c>
      <c r="H118" s="4"/>
    </row>
    <row r="119" spans="1:8" ht="15">
      <c r="A119" s="18"/>
      <c r="B119" s="19"/>
      <c r="C119" s="20" t="s">
        <v>1</v>
      </c>
      <c r="D119" s="87">
        <f>SUM(D109:D118)</f>
        <v>100936.42</v>
      </c>
      <c r="E119" s="99">
        <f>SUM(E109:E118)</f>
        <v>517000</v>
      </c>
      <c r="F119" s="99">
        <f>SUM(F109:F118)</f>
        <v>517000</v>
      </c>
      <c r="G119" s="56">
        <f>SUM(G109:G118)</f>
        <v>213000</v>
      </c>
      <c r="H119" s="4"/>
    </row>
    <row r="120" spans="1:8" ht="30">
      <c r="A120" s="12"/>
      <c r="B120" s="28"/>
      <c r="C120" s="27" t="s">
        <v>180</v>
      </c>
      <c r="D120" s="145"/>
      <c r="E120" s="102"/>
      <c r="F120" s="102"/>
      <c r="G120" s="59"/>
      <c r="H120" s="4"/>
    </row>
    <row r="121" spans="1:8" ht="14.25">
      <c r="A121" s="15">
        <v>3329</v>
      </c>
      <c r="B121" s="16">
        <v>5171</v>
      </c>
      <c r="C121" s="17" t="s">
        <v>212</v>
      </c>
      <c r="D121" s="86">
        <v>0</v>
      </c>
      <c r="E121" s="98">
        <v>0</v>
      </c>
      <c r="F121" s="98">
        <v>0</v>
      </c>
      <c r="G121" s="53">
        <v>75000</v>
      </c>
      <c r="H121" s="138"/>
    </row>
    <row r="122" spans="1:8" ht="15">
      <c r="A122" s="18"/>
      <c r="B122" s="19"/>
      <c r="C122" s="20" t="s">
        <v>1</v>
      </c>
      <c r="D122" s="87">
        <f>SUM(D121:D121)</f>
        <v>0</v>
      </c>
      <c r="E122" s="99">
        <f>SUM(E121:E121)</f>
        <v>0</v>
      </c>
      <c r="F122" s="99">
        <f>SUM(F121:F121)</f>
        <v>0</v>
      </c>
      <c r="G122" s="56">
        <f>SUM(G121:G121)</f>
        <v>75000</v>
      </c>
      <c r="H122" s="4"/>
    </row>
    <row r="123" spans="1:8" ht="15">
      <c r="A123" s="12"/>
      <c r="B123" s="28"/>
      <c r="C123" s="27" t="s">
        <v>18</v>
      </c>
      <c r="D123" s="145"/>
      <c r="E123" s="102"/>
      <c r="F123" s="104"/>
      <c r="G123" s="61"/>
      <c r="H123" s="4"/>
    </row>
    <row r="124" spans="1:8" ht="14.25">
      <c r="A124" s="15">
        <v>3330</v>
      </c>
      <c r="B124" s="16">
        <v>5223</v>
      </c>
      <c r="C124" s="42" t="s">
        <v>253</v>
      </c>
      <c r="D124" s="86">
        <v>0</v>
      </c>
      <c r="E124" s="98">
        <v>50000</v>
      </c>
      <c r="F124" s="112">
        <v>50000</v>
      </c>
      <c r="G124" s="66">
        <v>0</v>
      </c>
      <c r="H124" s="4"/>
    </row>
    <row r="125" spans="1:8" ht="15">
      <c r="A125" s="18"/>
      <c r="B125" s="19"/>
      <c r="C125" s="20" t="s">
        <v>1</v>
      </c>
      <c r="D125" s="87">
        <f>SUM(D124)</f>
        <v>0</v>
      </c>
      <c r="E125" s="99">
        <f>SUM(E124)</f>
        <v>50000</v>
      </c>
      <c r="F125" s="105">
        <f>SUM(F124)</f>
        <v>50000</v>
      </c>
      <c r="G125" s="62">
        <f>SUM(G124)</f>
        <v>0</v>
      </c>
      <c r="H125" s="4"/>
    </row>
    <row r="126" spans="1:8" ht="15">
      <c r="A126" s="12"/>
      <c r="B126" s="28"/>
      <c r="C126" s="27" t="s">
        <v>19</v>
      </c>
      <c r="D126" s="145"/>
      <c r="E126" s="102"/>
      <c r="F126" s="102"/>
      <c r="G126" s="59"/>
      <c r="H126" s="4"/>
    </row>
    <row r="127" spans="1:8" ht="14.25">
      <c r="A127" s="15">
        <v>3341</v>
      </c>
      <c r="B127" s="16">
        <v>5021</v>
      </c>
      <c r="C127" s="17" t="s">
        <v>56</v>
      </c>
      <c r="D127" s="146">
        <v>377684</v>
      </c>
      <c r="E127" s="98">
        <v>550000</v>
      </c>
      <c r="F127" s="98">
        <v>550000</v>
      </c>
      <c r="G127" s="53">
        <v>500000</v>
      </c>
      <c r="H127" s="4"/>
    </row>
    <row r="128" spans="1:8" ht="14.25">
      <c r="A128" s="15">
        <v>3341</v>
      </c>
      <c r="B128" s="16">
        <v>5136</v>
      </c>
      <c r="C128" s="17" t="s">
        <v>107</v>
      </c>
      <c r="D128" s="146">
        <v>1989</v>
      </c>
      <c r="E128" s="98">
        <v>3000</v>
      </c>
      <c r="F128" s="98">
        <v>3000</v>
      </c>
      <c r="G128" s="53">
        <v>2000</v>
      </c>
      <c r="H128" s="4"/>
    </row>
    <row r="129" spans="1:8" ht="14.25">
      <c r="A129" s="15">
        <v>3341</v>
      </c>
      <c r="B129" s="16">
        <v>5137</v>
      </c>
      <c r="C129" s="17" t="s">
        <v>109</v>
      </c>
      <c r="D129" s="146">
        <v>19348</v>
      </c>
      <c r="E129" s="98">
        <v>80000</v>
      </c>
      <c r="F129" s="98">
        <f>80000-10400</f>
        <v>69600</v>
      </c>
      <c r="G129" s="53">
        <v>50000</v>
      </c>
      <c r="H129" s="4"/>
    </row>
    <row r="130" spans="1:8" ht="14.25">
      <c r="A130" s="15">
        <v>3341</v>
      </c>
      <c r="B130" s="16">
        <v>5139</v>
      </c>
      <c r="C130" s="17" t="s">
        <v>58</v>
      </c>
      <c r="D130" s="146">
        <v>51699</v>
      </c>
      <c r="E130" s="98">
        <v>85000</v>
      </c>
      <c r="F130" s="98">
        <v>85000</v>
      </c>
      <c r="G130" s="53">
        <v>60000</v>
      </c>
      <c r="H130" s="4"/>
    </row>
    <row r="131" spans="1:8" ht="14.25">
      <c r="A131" s="15">
        <v>3341</v>
      </c>
      <c r="B131" s="16">
        <v>5162</v>
      </c>
      <c r="C131" s="17" t="s">
        <v>118</v>
      </c>
      <c r="D131" s="146">
        <v>6298.24</v>
      </c>
      <c r="E131" s="98">
        <v>10000</v>
      </c>
      <c r="F131" s="98">
        <v>10000</v>
      </c>
      <c r="G131" s="53">
        <v>10000</v>
      </c>
      <c r="H131" s="4"/>
    </row>
    <row r="132" spans="1:8" ht="14.25">
      <c r="A132" s="15">
        <v>3341</v>
      </c>
      <c r="B132" s="16">
        <v>5169</v>
      </c>
      <c r="C132" s="17" t="s">
        <v>0</v>
      </c>
      <c r="D132" s="146">
        <v>4462</v>
      </c>
      <c r="E132" s="98">
        <v>15000</v>
      </c>
      <c r="F132" s="98">
        <v>15000</v>
      </c>
      <c r="G132" s="53">
        <v>10000</v>
      </c>
      <c r="H132" s="4"/>
    </row>
    <row r="133" spans="1:8" ht="14.25">
      <c r="A133" s="15">
        <v>3341</v>
      </c>
      <c r="B133" s="16">
        <v>5171</v>
      </c>
      <c r="C133" s="17" t="s">
        <v>5</v>
      </c>
      <c r="D133" s="146">
        <v>10286</v>
      </c>
      <c r="E133" s="98">
        <v>15000</v>
      </c>
      <c r="F133" s="98">
        <v>15000</v>
      </c>
      <c r="G133" s="53">
        <v>10000</v>
      </c>
      <c r="H133" s="4"/>
    </row>
    <row r="134" spans="1:8" ht="14.25">
      <c r="A134" s="15">
        <v>3341</v>
      </c>
      <c r="B134" s="16">
        <v>5172</v>
      </c>
      <c r="C134" s="17" t="s">
        <v>63</v>
      </c>
      <c r="D134" s="146">
        <v>9778</v>
      </c>
      <c r="E134" s="98">
        <v>10000</v>
      </c>
      <c r="F134" s="98">
        <v>10000</v>
      </c>
      <c r="G134" s="53">
        <v>10000</v>
      </c>
      <c r="H134" s="4"/>
    </row>
    <row r="135" spans="1:8" ht="14.25">
      <c r="A135" s="15">
        <v>3341</v>
      </c>
      <c r="B135" s="16">
        <v>6121</v>
      </c>
      <c r="C135" s="17" t="s">
        <v>185</v>
      </c>
      <c r="D135" s="146">
        <v>10360.18</v>
      </c>
      <c r="E135" s="98">
        <v>0</v>
      </c>
      <c r="F135" s="98">
        <v>10400</v>
      </c>
      <c r="G135" s="53">
        <v>0</v>
      </c>
      <c r="H135" s="4"/>
    </row>
    <row r="136" spans="1:8" ht="14.25">
      <c r="A136" s="15">
        <v>3341</v>
      </c>
      <c r="B136" s="16">
        <v>6122</v>
      </c>
      <c r="C136" s="17" t="s">
        <v>225</v>
      </c>
      <c r="D136" s="146">
        <v>48452</v>
      </c>
      <c r="E136" s="98">
        <v>0</v>
      </c>
      <c r="F136" s="98">
        <v>0</v>
      </c>
      <c r="G136" s="53">
        <v>0</v>
      </c>
      <c r="H136" s="4"/>
    </row>
    <row r="137" spans="1:8" s="3" customFormat="1" ht="14.25">
      <c r="A137" s="8" t="s">
        <v>59</v>
      </c>
      <c r="B137" s="2">
        <v>0</v>
      </c>
      <c r="C137" s="6" t="s">
        <v>61</v>
      </c>
      <c r="D137" s="146">
        <f>SUM(D127:D136)</f>
        <v>540356.4199999999</v>
      </c>
      <c r="E137" s="106">
        <f>SUM(E127:E136)</f>
        <v>768000</v>
      </c>
      <c r="F137" s="106">
        <f>SUM(F127:F136)</f>
        <v>768000</v>
      </c>
      <c r="G137" s="83">
        <f>SUM(G127:G136)</f>
        <v>652000</v>
      </c>
      <c r="H137" s="78"/>
    </row>
    <row r="138" spans="1:8" s="3" customFormat="1" ht="4.5" customHeight="1">
      <c r="A138" s="8"/>
      <c r="B138" s="2"/>
      <c r="C138" s="6"/>
      <c r="D138" s="146"/>
      <c r="E138" s="106"/>
      <c r="F138" s="106"/>
      <c r="G138" s="83"/>
      <c r="H138" s="78"/>
    </row>
    <row r="139" spans="1:8" ht="14.25">
      <c r="A139" s="29">
        <v>3341</v>
      </c>
      <c r="B139" s="30">
        <v>5021</v>
      </c>
      <c r="C139" s="31" t="s">
        <v>56</v>
      </c>
      <c r="D139" s="151">
        <v>23760</v>
      </c>
      <c r="E139" s="107">
        <v>17000</v>
      </c>
      <c r="F139" s="107">
        <v>17000</v>
      </c>
      <c r="G139" s="81">
        <v>20000</v>
      </c>
      <c r="H139" s="4"/>
    </row>
    <row r="140" spans="1:8" ht="14.25">
      <c r="A140" s="29">
        <v>3341</v>
      </c>
      <c r="B140" s="30">
        <v>5137</v>
      </c>
      <c r="C140" s="31" t="s">
        <v>226</v>
      </c>
      <c r="D140" s="151">
        <v>0</v>
      </c>
      <c r="E140" s="107">
        <v>70000</v>
      </c>
      <c r="F140" s="107">
        <v>70000</v>
      </c>
      <c r="G140" s="81">
        <v>0</v>
      </c>
      <c r="H140" s="4"/>
    </row>
    <row r="141" spans="1:8" ht="14.25">
      <c r="A141" s="29">
        <v>3341</v>
      </c>
      <c r="B141" s="30">
        <v>5139</v>
      </c>
      <c r="C141" s="31" t="s">
        <v>58</v>
      </c>
      <c r="D141" s="151">
        <v>3691</v>
      </c>
      <c r="E141" s="107">
        <v>0</v>
      </c>
      <c r="F141" s="107">
        <v>0</v>
      </c>
      <c r="G141" s="81">
        <v>0</v>
      </c>
      <c r="H141" s="4"/>
    </row>
    <row r="142" spans="1:8" ht="14.25">
      <c r="A142" s="29">
        <v>3341</v>
      </c>
      <c r="B142" s="30">
        <v>5154</v>
      </c>
      <c r="C142" s="31" t="s">
        <v>211</v>
      </c>
      <c r="D142" s="151">
        <v>12358.73</v>
      </c>
      <c r="E142" s="107">
        <v>15000</v>
      </c>
      <c r="F142" s="107">
        <v>15000</v>
      </c>
      <c r="G142" s="81">
        <v>15000</v>
      </c>
      <c r="H142" s="4"/>
    </row>
    <row r="143" spans="1:8" ht="14.25">
      <c r="A143" s="29">
        <v>3341</v>
      </c>
      <c r="B143" s="30">
        <v>5169</v>
      </c>
      <c r="C143" s="31" t="s">
        <v>169</v>
      </c>
      <c r="D143" s="151">
        <v>0</v>
      </c>
      <c r="E143" s="107">
        <v>30000</v>
      </c>
      <c r="F143" s="107">
        <v>30000</v>
      </c>
      <c r="G143" s="81">
        <v>20000</v>
      </c>
      <c r="H143" s="4"/>
    </row>
    <row r="144" spans="1:8" ht="14.25">
      <c r="A144" s="29">
        <v>3341</v>
      </c>
      <c r="B144" s="30">
        <v>5171</v>
      </c>
      <c r="C144" s="31" t="s">
        <v>5</v>
      </c>
      <c r="D144" s="151">
        <v>299475</v>
      </c>
      <c r="E144" s="107">
        <v>400000</v>
      </c>
      <c r="F144" s="107">
        <v>400000</v>
      </c>
      <c r="G144" s="81">
        <v>400000</v>
      </c>
      <c r="H144" s="4"/>
    </row>
    <row r="145" spans="1:8" s="3" customFormat="1" ht="14.25">
      <c r="A145" s="9" t="s">
        <v>59</v>
      </c>
      <c r="B145" s="5">
        <v>1</v>
      </c>
      <c r="C145" s="7" t="s">
        <v>62</v>
      </c>
      <c r="D145" s="151">
        <f>SUM(D139:D144)</f>
        <v>339284.73</v>
      </c>
      <c r="E145" s="108">
        <f>SUM(E139:E144)</f>
        <v>532000</v>
      </c>
      <c r="F145" s="108">
        <f>SUM(F139:F144)</f>
        <v>532000</v>
      </c>
      <c r="G145" s="82">
        <f>SUM(G139:G144)</f>
        <v>455000</v>
      </c>
      <c r="H145" s="78"/>
    </row>
    <row r="146" spans="1:8" s="3" customFormat="1" ht="4.5" customHeight="1">
      <c r="A146" s="8"/>
      <c r="B146" s="2"/>
      <c r="C146" s="6"/>
      <c r="D146" s="146"/>
      <c r="E146" s="106"/>
      <c r="F146" s="106"/>
      <c r="G146" s="83"/>
      <c r="H146" s="78"/>
    </row>
    <row r="147" spans="1:8" ht="14.25">
      <c r="A147" s="15">
        <v>3341</v>
      </c>
      <c r="B147" s="16">
        <v>5021</v>
      </c>
      <c r="C147" s="17" t="s">
        <v>91</v>
      </c>
      <c r="D147" s="146">
        <v>52800</v>
      </c>
      <c r="E147" s="98">
        <v>60000</v>
      </c>
      <c r="F147" s="98">
        <v>60000</v>
      </c>
      <c r="G147" s="53">
        <v>60000</v>
      </c>
      <c r="H147" s="4"/>
    </row>
    <row r="148" spans="1:8" ht="14.25">
      <c r="A148" s="15">
        <v>3341</v>
      </c>
      <c r="B148" s="16">
        <v>5169</v>
      </c>
      <c r="C148" s="17" t="s">
        <v>146</v>
      </c>
      <c r="D148" s="146">
        <v>6534</v>
      </c>
      <c r="E148" s="98">
        <v>40000</v>
      </c>
      <c r="F148" s="98">
        <v>40000</v>
      </c>
      <c r="G148" s="53">
        <v>40000</v>
      </c>
      <c r="H148" s="4"/>
    </row>
    <row r="149" spans="1:8" s="3" customFormat="1" ht="14.25">
      <c r="A149" s="8" t="s">
        <v>59</v>
      </c>
      <c r="B149" s="2">
        <v>2</v>
      </c>
      <c r="C149" s="6" t="s">
        <v>60</v>
      </c>
      <c r="D149" s="146">
        <f>SUM(D147:D148)</f>
        <v>59334</v>
      </c>
      <c r="E149" s="106">
        <f>SUM(E147:E148)</f>
        <v>100000</v>
      </c>
      <c r="F149" s="106">
        <f>SUM(F147:F148)</f>
        <v>100000</v>
      </c>
      <c r="G149" s="83">
        <f>SUM(G147:G148)</f>
        <v>100000</v>
      </c>
      <c r="H149" s="78"/>
    </row>
    <row r="150" spans="1:8" ht="15">
      <c r="A150" s="18"/>
      <c r="B150" s="19"/>
      <c r="C150" s="20" t="s">
        <v>1</v>
      </c>
      <c r="D150" s="87">
        <f>D137+D145+D149</f>
        <v>938975.1499999999</v>
      </c>
      <c r="E150" s="99">
        <f>E137+E145+E149</f>
        <v>1400000</v>
      </c>
      <c r="F150" s="99">
        <f>F137+F145+F149</f>
        <v>1400000</v>
      </c>
      <c r="G150" s="56">
        <f>G137+G145+G149</f>
        <v>1207000</v>
      </c>
      <c r="H150" s="4"/>
    </row>
    <row r="151" spans="1:8" ht="15">
      <c r="A151" s="12"/>
      <c r="B151" s="28"/>
      <c r="C151" s="27" t="s">
        <v>39</v>
      </c>
      <c r="D151" s="145"/>
      <c r="E151" s="102"/>
      <c r="F151" s="102"/>
      <c r="G151" s="59"/>
      <c r="H151" s="4"/>
    </row>
    <row r="152" spans="1:8" ht="14.25">
      <c r="A152" s="15">
        <v>3349</v>
      </c>
      <c r="B152" s="16">
        <v>5021</v>
      </c>
      <c r="C152" s="17" t="s">
        <v>91</v>
      </c>
      <c r="D152" s="86">
        <v>13400</v>
      </c>
      <c r="E152" s="98">
        <v>17000</v>
      </c>
      <c r="F152" s="98">
        <v>17000</v>
      </c>
      <c r="G152" s="53">
        <v>17000</v>
      </c>
      <c r="H152" s="4"/>
    </row>
    <row r="153" spans="1:8" ht="14.25">
      <c r="A153" s="15">
        <v>3349</v>
      </c>
      <c r="B153" s="16">
        <v>5136</v>
      </c>
      <c r="C153" s="17" t="s">
        <v>108</v>
      </c>
      <c r="D153" s="86">
        <v>28615.58</v>
      </c>
      <c r="E153" s="98">
        <v>70000</v>
      </c>
      <c r="F153" s="98">
        <v>70000</v>
      </c>
      <c r="G153" s="53">
        <v>50000</v>
      </c>
      <c r="H153" s="4"/>
    </row>
    <row r="154" spans="1:8" ht="14.25">
      <c r="A154" s="15">
        <v>3349</v>
      </c>
      <c r="B154" s="16">
        <v>5138</v>
      </c>
      <c r="C154" s="42" t="s">
        <v>140</v>
      </c>
      <c r="D154" s="86">
        <v>0</v>
      </c>
      <c r="E154" s="98">
        <v>22000</v>
      </c>
      <c r="F154" s="98">
        <v>22000</v>
      </c>
      <c r="G154" s="53">
        <v>22000</v>
      </c>
      <c r="H154" s="4"/>
    </row>
    <row r="155" spans="1:8" ht="14.25">
      <c r="A155" s="15">
        <v>3349</v>
      </c>
      <c r="B155" s="16">
        <v>5139</v>
      </c>
      <c r="C155" s="17" t="s">
        <v>170</v>
      </c>
      <c r="D155" s="86">
        <v>0</v>
      </c>
      <c r="E155" s="98">
        <v>7000</v>
      </c>
      <c r="F155" s="98">
        <v>7000</v>
      </c>
      <c r="G155" s="53">
        <v>7000</v>
      </c>
      <c r="H155" s="4"/>
    </row>
    <row r="156" spans="1:8" ht="14.25">
      <c r="A156" s="15">
        <v>3349</v>
      </c>
      <c r="B156" s="16">
        <v>5169</v>
      </c>
      <c r="C156" s="17" t="s">
        <v>155</v>
      </c>
      <c r="D156" s="86">
        <v>13920</v>
      </c>
      <c r="E156" s="98">
        <v>30000</v>
      </c>
      <c r="F156" s="98">
        <v>30000</v>
      </c>
      <c r="G156" s="53">
        <v>25000</v>
      </c>
      <c r="H156" s="4"/>
    </row>
    <row r="157" spans="1:8" ht="15">
      <c r="A157" s="18"/>
      <c r="B157" s="19"/>
      <c r="C157" s="20" t="s">
        <v>1</v>
      </c>
      <c r="D157" s="87">
        <f>SUM(D152:D156)</f>
        <v>55935.58</v>
      </c>
      <c r="E157" s="99">
        <f>SUM(E152:E156)</f>
        <v>146000</v>
      </c>
      <c r="F157" s="99">
        <f>SUM(F152:F156)</f>
        <v>146000</v>
      </c>
      <c r="G157" s="56">
        <f>SUM(G152:G156)</f>
        <v>121000</v>
      </c>
      <c r="H157" s="4"/>
    </row>
    <row r="158" spans="1:8" ht="15">
      <c r="A158" s="12"/>
      <c r="B158" s="28"/>
      <c r="C158" s="27" t="s">
        <v>20</v>
      </c>
      <c r="D158" s="145"/>
      <c r="E158" s="102"/>
      <c r="F158" s="102"/>
      <c r="G158" s="59"/>
      <c r="H158" s="4"/>
    </row>
    <row r="159" spans="1:8" ht="14.25">
      <c r="A159" s="15">
        <v>3392</v>
      </c>
      <c r="B159" s="16">
        <v>5011</v>
      </c>
      <c r="C159" s="17" t="s">
        <v>2</v>
      </c>
      <c r="D159" s="86">
        <v>110833.5</v>
      </c>
      <c r="E159" s="98">
        <v>155000</v>
      </c>
      <c r="F159" s="98">
        <v>155000</v>
      </c>
      <c r="G159" s="53">
        <v>155000</v>
      </c>
      <c r="H159" s="4"/>
    </row>
    <row r="160" spans="1:8" ht="14.25">
      <c r="A160" s="15">
        <v>3392</v>
      </c>
      <c r="B160" s="16">
        <v>5021</v>
      </c>
      <c r="C160" s="17" t="s">
        <v>91</v>
      </c>
      <c r="D160" s="86">
        <v>0</v>
      </c>
      <c r="E160" s="98">
        <v>15000</v>
      </c>
      <c r="F160" s="98">
        <v>15000</v>
      </c>
      <c r="G160" s="53">
        <v>5000</v>
      </c>
      <c r="H160" s="4"/>
    </row>
    <row r="161" spans="1:8" ht="14.25">
      <c r="A161" s="15">
        <v>3392</v>
      </c>
      <c r="B161" s="16">
        <v>5031</v>
      </c>
      <c r="C161" s="17" t="s">
        <v>3</v>
      </c>
      <c r="D161" s="86">
        <v>27486.69</v>
      </c>
      <c r="E161" s="98">
        <f>CEILING(E159*0.25,1000)</f>
        <v>39000</v>
      </c>
      <c r="F161" s="98">
        <f>CEILING(F159*0.25,1000)</f>
        <v>39000</v>
      </c>
      <c r="G161" s="53">
        <f>CEILING(G159*0.25,1000)</f>
        <v>39000</v>
      </c>
      <c r="H161" s="4"/>
    </row>
    <row r="162" spans="1:8" ht="14.25">
      <c r="A162" s="15">
        <v>3392</v>
      </c>
      <c r="B162" s="16">
        <v>5032</v>
      </c>
      <c r="C162" s="17" t="s">
        <v>102</v>
      </c>
      <c r="D162" s="86">
        <v>9976</v>
      </c>
      <c r="E162" s="98">
        <f>CEILING(E159*0.09,1000)</f>
        <v>14000</v>
      </c>
      <c r="F162" s="98">
        <f>CEILING(F159*0.09,1000)</f>
        <v>14000</v>
      </c>
      <c r="G162" s="53">
        <f>CEILING(G159*0.09,1000)</f>
        <v>14000</v>
      </c>
      <c r="H162" s="4"/>
    </row>
    <row r="163" spans="1:8" ht="14.25">
      <c r="A163" s="15">
        <v>3392</v>
      </c>
      <c r="B163" s="16">
        <v>5133</v>
      </c>
      <c r="C163" s="17" t="s">
        <v>249</v>
      </c>
      <c r="D163" s="86">
        <v>345.2</v>
      </c>
      <c r="E163" s="98">
        <v>1000</v>
      </c>
      <c r="F163" s="98">
        <v>1000</v>
      </c>
      <c r="G163" s="53">
        <v>1000</v>
      </c>
      <c r="H163" s="4"/>
    </row>
    <row r="164" spans="1:8" ht="14.25">
      <c r="A164" s="15">
        <v>3392</v>
      </c>
      <c r="B164" s="16">
        <v>5134</v>
      </c>
      <c r="C164" s="17" t="s">
        <v>7</v>
      </c>
      <c r="D164" s="86">
        <v>0</v>
      </c>
      <c r="E164" s="98">
        <v>1000</v>
      </c>
      <c r="F164" s="98">
        <v>1000</v>
      </c>
      <c r="G164" s="53">
        <v>1000</v>
      </c>
      <c r="H164" s="4"/>
    </row>
    <row r="165" spans="1:8" ht="14.25">
      <c r="A165" s="15">
        <v>3392</v>
      </c>
      <c r="B165" s="16">
        <v>5137</v>
      </c>
      <c r="C165" s="17" t="s">
        <v>151</v>
      </c>
      <c r="D165" s="86">
        <v>7490</v>
      </c>
      <c r="E165" s="98">
        <v>0</v>
      </c>
      <c r="F165" s="98">
        <v>7500</v>
      </c>
      <c r="G165" s="53">
        <v>0</v>
      </c>
      <c r="H165" s="4"/>
    </row>
    <row r="166" spans="1:8" ht="14.25">
      <c r="A166" s="15">
        <v>3392</v>
      </c>
      <c r="B166" s="16">
        <v>5139</v>
      </c>
      <c r="C166" s="17" t="s">
        <v>171</v>
      </c>
      <c r="D166" s="86">
        <v>9763.37</v>
      </c>
      <c r="E166" s="98">
        <v>25000</v>
      </c>
      <c r="F166" s="98">
        <v>17500</v>
      </c>
      <c r="G166" s="53">
        <v>25000</v>
      </c>
      <c r="H166" s="4"/>
    </row>
    <row r="167" spans="1:8" ht="14.25">
      <c r="A167" s="15">
        <v>3392</v>
      </c>
      <c r="B167" s="16">
        <v>5151</v>
      </c>
      <c r="C167" s="17" t="s">
        <v>4</v>
      </c>
      <c r="D167" s="86">
        <v>31913</v>
      </c>
      <c r="E167" s="98">
        <v>50000</v>
      </c>
      <c r="F167" s="98">
        <v>50000</v>
      </c>
      <c r="G167" s="53">
        <v>50000</v>
      </c>
      <c r="H167" s="4"/>
    </row>
    <row r="168" spans="1:8" ht="14.25">
      <c r="A168" s="15">
        <v>3392</v>
      </c>
      <c r="B168" s="16">
        <v>5153</v>
      </c>
      <c r="C168" s="17" t="s">
        <v>6</v>
      </c>
      <c r="D168" s="86">
        <v>128669.75</v>
      </c>
      <c r="E168" s="98">
        <v>220000</v>
      </c>
      <c r="F168" s="98">
        <v>220000</v>
      </c>
      <c r="G168" s="53">
        <v>190000</v>
      </c>
      <c r="H168" s="4"/>
    </row>
    <row r="169" spans="1:8" ht="14.25">
      <c r="A169" s="15">
        <v>3392</v>
      </c>
      <c r="B169" s="16">
        <v>5154</v>
      </c>
      <c r="C169" s="17" t="s">
        <v>115</v>
      </c>
      <c r="D169" s="86">
        <v>59137.61</v>
      </c>
      <c r="E169" s="98">
        <v>90000</v>
      </c>
      <c r="F169" s="98">
        <v>90000</v>
      </c>
      <c r="G169" s="53">
        <v>85000</v>
      </c>
      <c r="H169" s="4"/>
    </row>
    <row r="170" spans="1:8" ht="14.25">
      <c r="A170" s="15">
        <v>3392</v>
      </c>
      <c r="B170" s="16">
        <v>5162</v>
      </c>
      <c r="C170" s="17" t="s">
        <v>118</v>
      </c>
      <c r="D170" s="86">
        <v>132.13</v>
      </c>
      <c r="E170" s="98">
        <v>1000</v>
      </c>
      <c r="F170" s="98">
        <v>1000</v>
      </c>
      <c r="G170" s="53">
        <v>1000</v>
      </c>
      <c r="H170" s="4"/>
    </row>
    <row r="171" spans="1:8" ht="14.25">
      <c r="A171" s="15">
        <v>3392</v>
      </c>
      <c r="B171" s="16">
        <v>5167</v>
      </c>
      <c r="C171" s="17" t="s">
        <v>123</v>
      </c>
      <c r="D171" s="86">
        <v>0</v>
      </c>
      <c r="E171" s="98">
        <v>3000</v>
      </c>
      <c r="F171" s="98">
        <v>3000</v>
      </c>
      <c r="G171" s="53">
        <v>3000</v>
      </c>
      <c r="H171" s="4"/>
    </row>
    <row r="172" spans="1:8" ht="14.25">
      <c r="A172" s="15">
        <v>3392</v>
      </c>
      <c r="B172" s="16">
        <v>5169</v>
      </c>
      <c r="C172" s="17" t="s">
        <v>92</v>
      </c>
      <c r="D172" s="86">
        <v>43947.78</v>
      </c>
      <c r="E172" s="98">
        <v>50000</v>
      </c>
      <c r="F172" s="98">
        <v>50000</v>
      </c>
      <c r="G172" s="53">
        <v>50000</v>
      </c>
      <c r="H172" s="4"/>
    </row>
    <row r="173" spans="1:8" ht="14.25">
      <c r="A173" s="15">
        <v>3392</v>
      </c>
      <c r="B173" s="16">
        <v>5171</v>
      </c>
      <c r="C173" s="17" t="s">
        <v>242</v>
      </c>
      <c r="D173" s="86">
        <v>11500</v>
      </c>
      <c r="E173" s="98">
        <v>260000</v>
      </c>
      <c r="F173" s="98">
        <v>260000</v>
      </c>
      <c r="G173" s="53">
        <v>450000</v>
      </c>
      <c r="H173" s="4"/>
    </row>
    <row r="174" spans="1:8" ht="14.25">
      <c r="A174" s="15">
        <v>3392</v>
      </c>
      <c r="B174" s="16">
        <v>5424</v>
      </c>
      <c r="C174" s="17" t="s">
        <v>136</v>
      </c>
      <c r="D174" s="86">
        <v>0</v>
      </c>
      <c r="E174" s="98">
        <v>3000</v>
      </c>
      <c r="F174" s="98">
        <v>3000</v>
      </c>
      <c r="G174" s="53">
        <v>3000</v>
      </c>
      <c r="H174" s="4"/>
    </row>
    <row r="175" spans="1:8" ht="14.25">
      <c r="A175" s="15">
        <v>3392</v>
      </c>
      <c r="B175" s="16">
        <v>6121</v>
      </c>
      <c r="C175" s="17" t="s">
        <v>227</v>
      </c>
      <c r="D175" s="86">
        <v>185432.5</v>
      </c>
      <c r="E175" s="98">
        <v>0</v>
      </c>
      <c r="F175" s="98">
        <v>185500</v>
      </c>
      <c r="G175" s="53">
        <v>0</v>
      </c>
      <c r="H175" s="4"/>
    </row>
    <row r="176" spans="1:8" ht="15">
      <c r="A176" s="18"/>
      <c r="B176" s="19"/>
      <c r="C176" s="20" t="s">
        <v>1</v>
      </c>
      <c r="D176" s="87">
        <f>SUM(D159:D175)</f>
        <v>626627.53</v>
      </c>
      <c r="E176" s="99">
        <f>SUM(E159:E175)</f>
        <v>927000</v>
      </c>
      <c r="F176" s="99">
        <f>SUM(F159:F175)</f>
        <v>1112500</v>
      </c>
      <c r="G176" s="56">
        <f>SUM(G159:G175)</f>
        <v>1072000</v>
      </c>
      <c r="H176" s="4"/>
    </row>
    <row r="177" spans="1:8" ht="15">
      <c r="A177" s="12"/>
      <c r="B177" s="28"/>
      <c r="C177" s="27" t="s">
        <v>12</v>
      </c>
      <c r="D177" s="145"/>
      <c r="E177" s="102"/>
      <c r="F177" s="102"/>
      <c r="G177" s="59"/>
      <c r="H177" s="4"/>
    </row>
    <row r="178" spans="1:8" ht="14.25">
      <c r="A178" s="15">
        <v>3399</v>
      </c>
      <c r="B178" s="16">
        <v>5021</v>
      </c>
      <c r="C178" s="17" t="s">
        <v>100</v>
      </c>
      <c r="D178" s="86">
        <v>4000</v>
      </c>
      <c r="E178" s="98">
        <v>12000</v>
      </c>
      <c r="F178" s="98">
        <v>12000</v>
      </c>
      <c r="G178" s="53">
        <v>10000</v>
      </c>
      <c r="H178" s="4"/>
    </row>
    <row r="179" spans="1:8" ht="15" customHeight="1">
      <c r="A179" s="15">
        <v>3399</v>
      </c>
      <c r="B179" s="16">
        <v>5139</v>
      </c>
      <c r="C179" s="122" t="s">
        <v>191</v>
      </c>
      <c r="D179" s="86">
        <v>10202.5</v>
      </c>
      <c r="E179" s="98">
        <v>13000</v>
      </c>
      <c r="F179" s="98">
        <v>13000</v>
      </c>
      <c r="G179" s="53">
        <v>13000</v>
      </c>
      <c r="H179" s="4"/>
    </row>
    <row r="180" spans="1:8" ht="14.25">
      <c r="A180" s="15">
        <v>3399</v>
      </c>
      <c r="B180" s="16">
        <v>5175</v>
      </c>
      <c r="C180" s="17" t="s">
        <v>10</v>
      </c>
      <c r="D180" s="86">
        <v>69</v>
      </c>
      <c r="E180" s="98">
        <v>2000</v>
      </c>
      <c r="F180" s="98">
        <v>2000</v>
      </c>
      <c r="G180" s="53">
        <v>1000</v>
      </c>
      <c r="H180" s="4"/>
    </row>
    <row r="181" spans="1:8" ht="14.25">
      <c r="A181" s="15">
        <v>3399</v>
      </c>
      <c r="B181" s="16">
        <v>5194</v>
      </c>
      <c r="C181" s="17" t="s">
        <v>127</v>
      </c>
      <c r="D181" s="86">
        <v>27735.6</v>
      </c>
      <c r="E181" s="98">
        <v>50000</v>
      </c>
      <c r="F181" s="98">
        <v>50000</v>
      </c>
      <c r="G181" s="53">
        <v>50000</v>
      </c>
      <c r="H181" s="4"/>
    </row>
    <row r="182" spans="1:8" ht="14.25">
      <c r="A182" s="15">
        <v>3399</v>
      </c>
      <c r="B182" s="16">
        <v>5492</v>
      </c>
      <c r="C182" s="17" t="s">
        <v>254</v>
      </c>
      <c r="D182" s="86">
        <v>15000</v>
      </c>
      <c r="E182" s="98">
        <v>33000</v>
      </c>
      <c r="F182" s="98">
        <v>33000</v>
      </c>
      <c r="G182" s="53">
        <v>50000</v>
      </c>
      <c r="H182" s="4"/>
    </row>
    <row r="183" spans="1:8" ht="15">
      <c r="A183" s="18"/>
      <c r="B183" s="19"/>
      <c r="C183" s="20" t="s">
        <v>1</v>
      </c>
      <c r="D183" s="87">
        <f>SUM(D178:D182)</f>
        <v>57007.1</v>
      </c>
      <c r="E183" s="99">
        <f>SUM(E178:E182)</f>
        <v>110000</v>
      </c>
      <c r="F183" s="99">
        <f>SUM(F178:F182)</f>
        <v>110000</v>
      </c>
      <c r="G183" s="56">
        <f>SUM(G178:G182)</f>
        <v>124000</v>
      </c>
      <c r="H183" s="4"/>
    </row>
    <row r="184" spans="1:8" ht="15">
      <c r="A184" s="12"/>
      <c r="B184" s="28"/>
      <c r="C184" s="27" t="s">
        <v>205</v>
      </c>
      <c r="D184" s="145"/>
      <c r="E184" s="102"/>
      <c r="F184" s="102"/>
      <c r="G184" s="59"/>
      <c r="H184" s="4"/>
    </row>
    <row r="185" spans="1:8" ht="27">
      <c r="A185" s="15">
        <v>3412</v>
      </c>
      <c r="B185" s="16">
        <v>5139</v>
      </c>
      <c r="C185" s="17" t="s">
        <v>161</v>
      </c>
      <c r="D185" s="86">
        <v>0</v>
      </c>
      <c r="E185" s="98">
        <v>5000</v>
      </c>
      <c r="F185" s="98">
        <v>5000</v>
      </c>
      <c r="G185" s="53">
        <v>5000</v>
      </c>
      <c r="H185" s="4"/>
    </row>
    <row r="186" spans="1:8" ht="14.25">
      <c r="A186" s="15">
        <v>3412</v>
      </c>
      <c r="B186" s="16">
        <v>5169</v>
      </c>
      <c r="C186" s="17" t="s">
        <v>214</v>
      </c>
      <c r="D186" s="86">
        <v>0</v>
      </c>
      <c r="E186" s="98">
        <v>0</v>
      </c>
      <c r="F186" s="98">
        <v>0</v>
      </c>
      <c r="G186" s="53">
        <v>80000</v>
      </c>
      <c r="H186" s="4"/>
    </row>
    <row r="187" spans="1:8" ht="14.25">
      <c r="A187" s="15">
        <v>3412</v>
      </c>
      <c r="B187" s="16">
        <v>5154</v>
      </c>
      <c r="C187" s="17" t="s">
        <v>206</v>
      </c>
      <c r="D187" s="86">
        <v>0</v>
      </c>
      <c r="E187" s="98">
        <v>0</v>
      </c>
      <c r="F187" s="98">
        <v>0</v>
      </c>
      <c r="G187" s="53">
        <v>15000</v>
      </c>
      <c r="H187" s="4"/>
    </row>
    <row r="188" spans="1:8" ht="14.25">
      <c r="A188" s="15">
        <v>3412</v>
      </c>
      <c r="B188" s="16">
        <v>5171</v>
      </c>
      <c r="C188" s="17" t="s">
        <v>36</v>
      </c>
      <c r="D188" s="86">
        <v>0</v>
      </c>
      <c r="E188" s="98">
        <v>5000</v>
      </c>
      <c r="F188" s="98">
        <v>5000</v>
      </c>
      <c r="G188" s="53">
        <v>5000</v>
      </c>
      <c r="H188" s="4"/>
    </row>
    <row r="189" spans="1:8" ht="39.75">
      <c r="A189" s="15">
        <v>3412</v>
      </c>
      <c r="B189" s="16">
        <v>6121</v>
      </c>
      <c r="C189" s="17" t="s">
        <v>255</v>
      </c>
      <c r="D189" s="86">
        <v>0</v>
      </c>
      <c r="E189" s="98">
        <v>4500000</v>
      </c>
      <c r="F189" s="98">
        <v>4500000</v>
      </c>
      <c r="G189" s="53">
        <v>1000000</v>
      </c>
      <c r="H189" s="4"/>
    </row>
    <row r="190" spans="1:8" ht="15">
      <c r="A190" s="18"/>
      <c r="B190" s="19"/>
      <c r="C190" s="20" t="s">
        <v>1</v>
      </c>
      <c r="D190" s="87">
        <f>SUM(D185:D189)</f>
        <v>0</v>
      </c>
      <c r="E190" s="99">
        <f>SUM(E185:E189)</f>
        <v>4510000</v>
      </c>
      <c r="F190" s="99">
        <f>SUM(F185:F189)</f>
        <v>4510000</v>
      </c>
      <c r="G190" s="56">
        <f>SUM(G185:G189)</f>
        <v>1105000</v>
      </c>
      <c r="H190" s="4"/>
    </row>
    <row r="191" spans="1:8" ht="15">
      <c r="A191" s="39"/>
      <c r="B191" s="40"/>
      <c r="C191" s="50" t="s">
        <v>21</v>
      </c>
      <c r="D191" s="152"/>
      <c r="E191" s="109"/>
      <c r="F191" s="109"/>
      <c r="G191" s="63"/>
      <c r="H191" s="4"/>
    </row>
    <row r="192" spans="1:8" s="46" customFormat="1" ht="14.25">
      <c r="A192" s="43">
        <v>3421</v>
      </c>
      <c r="B192" s="44">
        <v>5139</v>
      </c>
      <c r="C192" s="45" t="s">
        <v>58</v>
      </c>
      <c r="D192" s="88">
        <v>0</v>
      </c>
      <c r="E192" s="110">
        <v>3000</v>
      </c>
      <c r="F192" s="110">
        <v>3000</v>
      </c>
      <c r="G192" s="64">
        <v>3000</v>
      </c>
      <c r="H192" s="79"/>
    </row>
    <row r="193" spans="1:8" s="46" customFormat="1" ht="14.25">
      <c r="A193" s="47">
        <v>3421</v>
      </c>
      <c r="B193" s="48">
        <v>5151</v>
      </c>
      <c r="C193" s="42" t="s">
        <v>4</v>
      </c>
      <c r="D193" s="86">
        <v>437.49</v>
      </c>
      <c r="E193" s="98">
        <v>2000</v>
      </c>
      <c r="F193" s="98">
        <v>2000</v>
      </c>
      <c r="G193" s="53">
        <v>2000</v>
      </c>
      <c r="H193" s="79"/>
    </row>
    <row r="194" spans="1:8" s="46" customFormat="1" ht="14.25">
      <c r="A194" s="47">
        <v>3421</v>
      </c>
      <c r="B194" s="48">
        <v>5153</v>
      </c>
      <c r="C194" s="42" t="s">
        <v>85</v>
      </c>
      <c r="D194" s="86">
        <v>28248.37</v>
      </c>
      <c r="E194" s="98">
        <v>5000</v>
      </c>
      <c r="F194" s="98">
        <v>35000</v>
      </c>
      <c r="G194" s="53">
        <v>30000</v>
      </c>
      <c r="H194" s="79"/>
    </row>
    <row r="195" spans="1:8" s="46" customFormat="1" ht="14.25">
      <c r="A195" s="47">
        <v>3421</v>
      </c>
      <c r="B195" s="48">
        <v>5154</v>
      </c>
      <c r="C195" s="42" t="s">
        <v>256</v>
      </c>
      <c r="D195" s="86">
        <v>28041.01</v>
      </c>
      <c r="E195" s="98">
        <v>15000</v>
      </c>
      <c r="F195" s="98">
        <v>35000</v>
      </c>
      <c r="G195" s="53">
        <v>25000</v>
      </c>
      <c r="H195" s="79"/>
    </row>
    <row r="196" spans="1:8" s="46" customFormat="1" ht="14.25">
      <c r="A196" s="47">
        <v>3421</v>
      </c>
      <c r="B196" s="48">
        <v>5169</v>
      </c>
      <c r="C196" s="42" t="s">
        <v>0</v>
      </c>
      <c r="D196" s="86">
        <v>605</v>
      </c>
      <c r="E196" s="98">
        <v>0</v>
      </c>
      <c r="F196" s="98">
        <v>0</v>
      </c>
      <c r="G196" s="53">
        <v>0</v>
      </c>
      <c r="H196" s="79"/>
    </row>
    <row r="197" spans="1:8" s="46" customFormat="1" ht="14.25">
      <c r="A197" s="47">
        <v>3421</v>
      </c>
      <c r="B197" s="48">
        <v>5171</v>
      </c>
      <c r="C197" s="42" t="s">
        <v>5</v>
      </c>
      <c r="D197" s="86">
        <v>0</v>
      </c>
      <c r="E197" s="98">
        <v>5000</v>
      </c>
      <c r="F197" s="98">
        <v>5000</v>
      </c>
      <c r="G197" s="53">
        <v>5000</v>
      </c>
      <c r="H197" s="79"/>
    </row>
    <row r="198" spans="1:8" ht="15">
      <c r="A198" s="18"/>
      <c r="B198" s="19"/>
      <c r="C198" s="20" t="s">
        <v>1</v>
      </c>
      <c r="D198" s="87">
        <f>SUM(D192:D197)</f>
        <v>57331.869999999995</v>
      </c>
      <c r="E198" s="99">
        <f>SUM(E192:E197)</f>
        <v>30000</v>
      </c>
      <c r="F198" s="99">
        <f>SUM(F192:F197)</f>
        <v>80000</v>
      </c>
      <c r="G198" s="56">
        <f>SUM(G192:G197)</f>
        <v>65000</v>
      </c>
      <c r="H198" s="4"/>
    </row>
    <row r="199" spans="1:8" ht="15">
      <c r="A199" s="12"/>
      <c r="B199" s="28"/>
      <c r="C199" s="27" t="s">
        <v>22</v>
      </c>
      <c r="D199" s="145"/>
      <c r="E199" s="102"/>
      <c r="F199" s="102"/>
      <c r="G199" s="59"/>
      <c r="H199" s="4"/>
    </row>
    <row r="200" spans="1:8" ht="14.25">
      <c r="A200" s="15">
        <v>3612</v>
      </c>
      <c r="B200" s="16">
        <v>5137</v>
      </c>
      <c r="C200" s="17" t="s">
        <v>257</v>
      </c>
      <c r="D200" s="86">
        <v>0</v>
      </c>
      <c r="E200" s="98">
        <v>10000</v>
      </c>
      <c r="F200" s="98">
        <v>10000</v>
      </c>
      <c r="G200" s="53">
        <v>10000</v>
      </c>
      <c r="H200" s="4"/>
    </row>
    <row r="201" spans="1:8" ht="14.25">
      <c r="A201" s="15">
        <v>3612</v>
      </c>
      <c r="B201" s="16">
        <v>5139</v>
      </c>
      <c r="C201" s="17" t="s">
        <v>58</v>
      </c>
      <c r="D201" s="86">
        <v>0</v>
      </c>
      <c r="E201" s="98">
        <v>2000</v>
      </c>
      <c r="F201" s="98">
        <v>2000</v>
      </c>
      <c r="G201" s="53">
        <v>2000</v>
      </c>
      <c r="H201" s="4"/>
    </row>
    <row r="202" spans="1:8" ht="14.25">
      <c r="A202" s="15">
        <v>3612</v>
      </c>
      <c r="B202" s="16">
        <v>5154</v>
      </c>
      <c r="C202" s="17" t="s">
        <v>204</v>
      </c>
      <c r="D202" s="86">
        <v>2999.06</v>
      </c>
      <c r="E202" s="98">
        <v>5000</v>
      </c>
      <c r="F202" s="98">
        <v>5000</v>
      </c>
      <c r="G202" s="53">
        <v>5000</v>
      </c>
      <c r="H202" s="4"/>
    </row>
    <row r="203" spans="1:8" ht="14.25">
      <c r="A203" s="15">
        <v>3612</v>
      </c>
      <c r="B203" s="16">
        <v>5166</v>
      </c>
      <c r="C203" s="17" t="s">
        <v>122</v>
      </c>
      <c r="D203" s="86">
        <v>0</v>
      </c>
      <c r="E203" s="98">
        <v>5000</v>
      </c>
      <c r="F203" s="98">
        <v>5000</v>
      </c>
      <c r="G203" s="53">
        <v>5000</v>
      </c>
      <c r="H203" s="4"/>
    </row>
    <row r="204" spans="1:8" ht="14.25">
      <c r="A204" s="15">
        <v>3612</v>
      </c>
      <c r="B204" s="16">
        <v>5169</v>
      </c>
      <c r="C204" s="17" t="s">
        <v>0</v>
      </c>
      <c r="D204" s="86">
        <v>0</v>
      </c>
      <c r="E204" s="98">
        <v>5000</v>
      </c>
      <c r="F204" s="98">
        <v>5000</v>
      </c>
      <c r="G204" s="53">
        <v>5000</v>
      </c>
      <c r="H204" s="4"/>
    </row>
    <row r="205" spans="1:8" ht="14.25">
      <c r="A205" s="15">
        <v>3612</v>
      </c>
      <c r="B205" s="16">
        <v>5171</v>
      </c>
      <c r="C205" s="17" t="s">
        <v>36</v>
      </c>
      <c r="D205" s="86">
        <v>0</v>
      </c>
      <c r="E205" s="98">
        <v>15000</v>
      </c>
      <c r="F205" s="98">
        <v>15000</v>
      </c>
      <c r="G205" s="53">
        <v>15000</v>
      </c>
      <c r="H205" s="4"/>
    </row>
    <row r="206" spans="1:8" ht="14.25">
      <c r="A206" s="15">
        <v>3612</v>
      </c>
      <c r="B206" s="16">
        <v>5199</v>
      </c>
      <c r="C206" s="17" t="s">
        <v>64</v>
      </c>
      <c r="D206" s="86">
        <v>19519.55</v>
      </c>
      <c r="E206" s="98">
        <v>18000</v>
      </c>
      <c r="F206" s="98">
        <v>18000</v>
      </c>
      <c r="G206" s="53">
        <v>18000</v>
      </c>
      <c r="H206" s="4"/>
    </row>
    <row r="207" spans="1:8" ht="15">
      <c r="A207" s="18"/>
      <c r="B207" s="19"/>
      <c r="C207" s="20" t="s">
        <v>1</v>
      </c>
      <c r="D207" s="87">
        <f>SUM(D200:D206)</f>
        <v>22518.61</v>
      </c>
      <c r="E207" s="99">
        <f>SUM(E200:E206)</f>
        <v>60000</v>
      </c>
      <c r="F207" s="99">
        <f>SUM(F200:F206)</f>
        <v>60000</v>
      </c>
      <c r="G207" s="56">
        <f>SUM(G200:G206)</f>
        <v>60000</v>
      </c>
      <c r="H207" s="4"/>
    </row>
    <row r="208" spans="1:8" ht="15">
      <c r="A208" s="12"/>
      <c r="B208" s="28"/>
      <c r="C208" s="27" t="s">
        <v>200</v>
      </c>
      <c r="D208" s="145"/>
      <c r="E208" s="102"/>
      <c r="F208" s="102"/>
      <c r="G208" s="59"/>
      <c r="H208" s="4"/>
    </row>
    <row r="209" spans="1:8" ht="14.25">
      <c r="A209" s="15">
        <v>3613</v>
      </c>
      <c r="B209" s="16">
        <v>5139</v>
      </c>
      <c r="C209" s="17" t="s">
        <v>58</v>
      </c>
      <c r="D209" s="86">
        <v>0</v>
      </c>
      <c r="E209" s="98">
        <v>0</v>
      </c>
      <c r="F209" s="98">
        <v>0</v>
      </c>
      <c r="G209" s="53">
        <v>1000</v>
      </c>
      <c r="H209" s="4"/>
    </row>
    <row r="210" spans="1:8" ht="14.25">
      <c r="A210" s="15">
        <v>3613</v>
      </c>
      <c r="B210" s="16">
        <v>5153</v>
      </c>
      <c r="C210" s="17" t="s">
        <v>6</v>
      </c>
      <c r="D210" s="86">
        <v>0</v>
      </c>
      <c r="E210" s="98">
        <v>0</v>
      </c>
      <c r="F210" s="98">
        <v>0</v>
      </c>
      <c r="G210" s="53">
        <v>60000</v>
      </c>
      <c r="H210" s="4"/>
    </row>
    <row r="211" spans="1:8" ht="27">
      <c r="A211" s="15">
        <v>3613</v>
      </c>
      <c r="B211" s="16">
        <v>5154</v>
      </c>
      <c r="C211" s="17" t="s">
        <v>207</v>
      </c>
      <c r="D211" s="86">
        <v>0</v>
      </c>
      <c r="E211" s="98">
        <v>0</v>
      </c>
      <c r="F211" s="98">
        <v>0</v>
      </c>
      <c r="G211" s="53">
        <v>100000</v>
      </c>
      <c r="H211" s="4"/>
    </row>
    <row r="212" spans="1:8" ht="14.25">
      <c r="A212" s="15">
        <v>3613</v>
      </c>
      <c r="B212" s="16">
        <v>5169</v>
      </c>
      <c r="C212" s="17" t="s">
        <v>0</v>
      </c>
      <c r="D212" s="86">
        <v>0</v>
      </c>
      <c r="E212" s="98">
        <v>0</v>
      </c>
      <c r="F212" s="98">
        <v>0</v>
      </c>
      <c r="G212" s="53">
        <v>10000</v>
      </c>
      <c r="H212" s="4"/>
    </row>
    <row r="213" spans="1:8" ht="14.25">
      <c r="A213" s="15">
        <v>3613</v>
      </c>
      <c r="B213" s="16">
        <v>5171</v>
      </c>
      <c r="C213" s="17" t="s">
        <v>36</v>
      </c>
      <c r="D213" s="86">
        <v>0</v>
      </c>
      <c r="E213" s="98">
        <v>0</v>
      </c>
      <c r="F213" s="98">
        <v>0</v>
      </c>
      <c r="G213" s="53">
        <v>20000</v>
      </c>
      <c r="H213" s="4"/>
    </row>
    <row r="214" spans="1:8" ht="15">
      <c r="A214" s="18"/>
      <c r="B214" s="19"/>
      <c r="C214" s="20" t="s">
        <v>1</v>
      </c>
      <c r="D214" s="87">
        <f>SUM(D209:D213)</f>
        <v>0</v>
      </c>
      <c r="E214" s="99">
        <f>SUM(E209:E213)</f>
        <v>0</v>
      </c>
      <c r="F214" s="99">
        <f>SUM(F209:F213)</f>
        <v>0</v>
      </c>
      <c r="G214" s="56">
        <f>SUM(G209:G213)</f>
        <v>191000</v>
      </c>
      <c r="H214" s="4"/>
    </row>
    <row r="215" spans="1:8" ht="15">
      <c r="A215" s="12"/>
      <c r="B215" s="28"/>
      <c r="C215" s="27" t="s">
        <v>23</v>
      </c>
      <c r="D215" s="145"/>
      <c r="E215" s="102"/>
      <c r="F215" s="102"/>
      <c r="G215" s="59"/>
      <c r="H215" s="4"/>
    </row>
    <row r="216" spans="1:8" ht="14.25">
      <c r="A216" s="15">
        <v>3631</v>
      </c>
      <c r="B216" s="16">
        <v>5139</v>
      </c>
      <c r="C216" s="17" t="s">
        <v>58</v>
      </c>
      <c r="D216" s="86">
        <v>1368</v>
      </c>
      <c r="E216" s="98">
        <v>5000</v>
      </c>
      <c r="F216" s="98">
        <v>5000</v>
      </c>
      <c r="G216" s="53">
        <v>5000</v>
      </c>
      <c r="H216" s="4"/>
    </row>
    <row r="217" spans="1:8" ht="14.25">
      <c r="A217" s="15">
        <v>3631</v>
      </c>
      <c r="B217" s="16">
        <v>5154</v>
      </c>
      <c r="C217" s="17" t="s">
        <v>115</v>
      </c>
      <c r="D217" s="86">
        <v>318349.89</v>
      </c>
      <c r="E217" s="98">
        <v>350000</v>
      </c>
      <c r="F217" s="98">
        <v>350000</v>
      </c>
      <c r="G217" s="53">
        <v>400000</v>
      </c>
      <c r="H217" s="4"/>
    </row>
    <row r="218" spans="1:8" ht="14.25">
      <c r="A218" s="15">
        <v>3631</v>
      </c>
      <c r="B218" s="16">
        <v>5169</v>
      </c>
      <c r="C218" s="17" t="s">
        <v>87</v>
      </c>
      <c r="D218" s="86">
        <v>0</v>
      </c>
      <c r="E218" s="98">
        <v>10000</v>
      </c>
      <c r="F218" s="98">
        <v>10000</v>
      </c>
      <c r="G218" s="53">
        <v>10000</v>
      </c>
      <c r="H218" s="4"/>
    </row>
    <row r="219" spans="1:8" ht="27">
      <c r="A219" s="15">
        <v>3631</v>
      </c>
      <c r="B219" s="16">
        <v>5171</v>
      </c>
      <c r="C219" s="17" t="s">
        <v>196</v>
      </c>
      <c r="D219" s="86">
        <v>76434.49</v>
      </c>
      <c r="E219" s="98">
        <v>250000</v>
      </c>
      <c r="F219" s="98">
        <v>250000</v>
      </c>
      <c r="G219" s="53">
        <v>250000</v>
      </c>
      <c r="H219" s="4"/>
    </row>
    <row r="220" spans="1:8" ht="52.5">
      <c r="A220" s="15">
        <v>3631</v>
      </c>
      <c r="B220" s="16">
        <v>6121</v>
      </c>
      <c r="C220" s="17" t="s">
        <v>258</v>
      </c>
      <c r="D220" s="86">
        <v>995280.6</v>
      </c>
      <c r="E220" s="98">
        <v>1000000</v>
      </c>
      <c r="F220" s="98">
        <v>1500000</v>
      </c>
      <c r="G220" s="53">
        <v>200000</v>
      </c>
      <c r="H220" s="4"/>
    </row>
    <row r="221" spans="1:8" ht="15">
      <c r="A221" s="18"/>
      <c r="B221" s="19"/>
      <c r="C221" s="20" t="s">
        <v>1</v>
      </c>
      <c r="D221" s="87">
        <f>SUM(D216:D220)</f>
        <v>1391432.98</v>
      </c>
      <c r="E221" s="99">
        <f>SUM(E216:E220)</f>
        <v>1615000</v>
      </c>
      <c r="F221" s="99">
        <f>SUM(F216:F220)</f>
        <v>2115000</v>
      </c>
      <c r="G221" s="56">
        <f>SUM(G216:G220)</f>
        <v>865000</v>
      </c>
      <c r="H221" s="4"/>
    </row>
    <row r="222" spans="1:8" ht="15">
      <c r="A222" s="12"/>
      <c r="B222" s="28"/>
      <c r="C222" s="27" t="s">
        <v>24</v>
      </c>
      <c r="D222" s="145"/>
      <c r="E222" s="102"/>
      <c r="F222" s="102"/>
      <c r="G222" s="59"/>
      <c r="H222" s="4"/>
    </row>
    <row r="223" spans="1:8" ht="14.25">
      <c r="A223" s="15">
        <v>3632</v>
      </c>
      <c r="B223" s="16">
        <v>5021</v>
      </c>
      <c r="C223" s="17" t="s">
        <v>91</v>
      </c>
      <c r="D223" s="86">
        <v>14310</v>
      </c>
      <c r="E223" s="98">
        <v>25000</v>
      </c>
      <c r="F223" s="98">
        <v>25000</v>
      </c>
      <c r="G223" s="53">
        <v>0</v>
      </c>
      <c r="H223" s="4"/>
    </row>
    <row r="224" spans="1:8" ht="14.25">
      <c r="A224" s="15">
        <v>3632</v>
      </c>
      <c r="B224" s="16">
        <v>5139</v>
      </c>
      <c r="C224" s="17" t="s">
        <v>152</v>
      </c>
      <c r="D224" s="86">
        <v>688</v>
      </c>
      <c r="E224" s="98">
        <v>10000</v>
      </c>
      <c r="F224" s="98">
        <v>10000</v>
      </c>
      <c r="G224" s="53">
        <v>10000</v>
      </c>
      <c r="H224" s="4"/>
    </row>
    <row r="225" spans="1:8" ht="14.25">
      <c r="A225" s="15">
        <v>3632</v>
      </c>
      <c r="B225" s="16">
        <v>5151</v>
      </c>
      <c r="C225" s="17" t="s">
        <v>4</v>
      </c>
      <c r="D225" s="86">
        <v>3141</v>
      </c>
      <c r="E225" s="98">
        <v>7000</v>
      </c>
      <c r="F225" s="98">
        <v>7000</v>
      </c>
      <c r="G225" s="53">
        <v>7000</v>
      </c>
      <c r="H225" s="4"/>
    </row>
    <row r="226" spans="1:8" ht="14.25">
      <c r="A226" s="15">
        <v>3632</v>
      </c>
      <c r="B226" s="16">
        <v>5154</v>
      </c>
      <c r="C226" s="17" t="s">
        <v>203</v>
      </c>
      <c r="D226" s="86">
        <v>9339.6</v>
      </c>
      <c r="E226" s="98">
        <v>10000</v>
      </c>
      <c r="F226" s="98">
        <v>10000</v>
      </c>
      <c r="G226" s="53">
        <v>13000</v>
      </c>
      <c r="H226" s="4"/>
    </row>
    <row r="227" spans="1:8" ht="14.25">
      <c r="A227" s="15">
        <v>3632</v>
      </c>
      <c r="B227" s="16">
        <v>5168</v>
      </c>
      <c r="C227" s="17" t="s">
        <v>93</v>
      </c>
      <c r="D227" s="86">
        <v>0</v>
      </c>
      <c r="E227" s="98">
        <v>1500</v>
      </c>
      <c r="F227" s="98">
        <v>1500</v>
      </c>
      <c r="G227" s="53">
        <v>1500</v>
      </c>
      <c r="H227" s="4"/>
    </row>
    <row r="228" spans="1:8" ht="27">
      <c r="A228" s="15">
        <v>3632</v>
      </c>
      <c r="B228" s="16">
        <v>5169</v>
      </c>
      <c r="C228" s="17" t="s">
        <v>259</v>
      </c>
      <c r="D228" s="86">
        <v>0</v>
      </c>
      <c r="E228" s="98">
        <v>2020000</v>
      </c>
      <c r="F228" s="98">
        <v>220000</v>
      </c>
      <c r="G228" s="53">
        <v>2000000</v>
      </c>
      <c r="H228" s="4"/>
    </row>
    <row r="229" spans="1:8" ht="14.25">
      <c r="A229" s="15">
        <v>3632</v>
      </c>
      <c r="B229" s="16">
        <v>5171</v>
      </c>
      <c r="C229" s="17" t="s">
        <v>159</v>
      </c>
      <c r="D229" s="86">
        <v>0</v>
      </c>
      <c r="E229" s="98">
        <v>10000</v>
      </c>
      <c r="F229" s="98">
        <v>10000</v>
      </c>
      <c r="G229" s="53">
        <v>10000</v>
      </c>
      <c r="H229" s="4"/>
    </row>
    <row r="230" spans="1:8" ht="15">
      <c r="A230" s="18"/>
      <c r="B230" s="19"/>
      <c r="C230" s="20" t="s">
        <v>1</v>
      </c>
      <c r="D230" s="87">
        <f>SUM(D223:D229)</f>
        <v>27478.6</v>
      </c>
      <c r="E230" s="99">
        <f>SUM(E223:E229)</f>
        <v>2083500</v>
      </c>
      <c r="F230" s="99">
        <f>SUM(F223:F229)</f>
        <v>283500</v>
      </c>
      <c r="G230" s="56">
        <f>SUM(G223:G229)</f>
        <v>2041500</v>
      </c>
      <c r="H230" s="4"/>
    </row>
    <row r="231" spans="1:8" ht="15">
      <c r="A231" s="12"/>
      <c r="B231" s="28"/>
      <c r="C231" s="27" t="s">
        <v>164</v>
      </c>
      <c r="D231" s="149"/>
      <c r="E231" s="101"/>
      <c r="F231" s="101"/>
      <c r="G231" s="58"/>
      <c r="H231" s="4"/>
    </row>
    <row r="232" spans="1:8" ht="14.25">
      <c r="A232" s="15">
        <v>3635</v>
      </c>
      <c r="B232" s="16">
        <v>5169</v>
      </c>
      <c r="C232" s="42" t="s">
        <v>0</v>
      </c>
      <c r="D232" s="86">
        <v>0</v>
      </c>
      <c r="E232" s="98">
        <v>20000</v>
      </c>
      <c r="F232" s="98">
        <v>20000</v>
      </c>
      <c r="G232" s="53">
        <v>10000</v>
      </c>
      <c r="H232" s="4"/>
    </row>
    <row r="233" spans="1:8" ht="15">
      <c r="A233" s="18"/>
      <c r="B233" s="19"/>
      <c r="C233" s="20" t="s">
        <v>1</v>
      </c>
      <c r="D233" s="87">
        <f>SUM(D232)</f>
        <v>0</v>
      </c>
      <c r="E233" s="99">
        <f>SUM(E232)</f>
        <v>20000</v>
      </c>
      <c r="F233" s="99">
        <f>SUM(F232)</f>
        <v>20000</v>
      </c>
      <c r="G233" s="56">
        <f>SUM(G232)</f>
        <v>10000</v>
      </c>
      <c r="H233" s="4"/>
    </row>
    <row r="234" spans="1:8" ht="15">
      <c r="A234" s="12"/>
      <c r="B234" s="28"/>
      <c r="C234" s="27" t="s">
        <v>25</v>
      </c>
      <c r="D234" s="145"/>
      <c r="E234" s="102"/>
      <c r="F234" s="102"/>
      <c r="G234" s="59"/>
      <c r="H234" s="4"/>
    </row>
    <row r="235" spans="1:8" ht="14.25">
      <c r="A235" s="15">
        <v>3639</v>
      </c>
      <c r="B235" s="16">
        <v>5139</v>
      </c>
      <c r="C235" s="17" t="s">
        <v>58</v>
      </c>
      <c r="D235" s="86">
        <v>0</v>
      </c>
      <c r="E235" s="98">
        <v>5000</v>
      </c>
      <c r="F235" s="98">
        <v>5000</v>
      </c>
      <c r="G235" s="53">
        <v>5000</v>
      </c>
      <c r="H235" s="4"/>
    </row>
    <row r="236" spans="1:8" ht="14.25">
      <c r="A236" s="15">
        <v>3639</v>
      </c>
      <c r="B236" s="16">
        <v>5151</v>
      </c>
      <c r="C236" s="17" t="s">
        <v>4</v>
      </c>
      <c r="D236" s="86">
        <v>3241.5</v>
      </c>
      <c r="E236" s="98">
        <v>5000</v>
      </c>
      <c r="F236" s="98">
        <v>5000</v>
      </c>
      <c r="G236" s="53">
        <v>5000</v>
      </c>
      <c r="H236" s="4"/>
    </row>
    <row r="237" spans="1:8" ht="14.25">
      <c r="A237" s="15">
        <v>3639</v>
      </c>
      <c r="B237" s="16">
        <v>5153</v>
      </c>
      <c r="C237" s="17" t="s">
        <v>85</v>
      </c>
      <c r="D237" s="86">
        <v>30422</v>
      </c>
      <c r="E237" s="98">
        <v>35000</v>
      </c>
      <c r="F237" s="98">
        <v>35000</v>
      </c>
      <c r="G237" s="53">
        <v>0</v>
      </c>
      <c r="H237" s="4"/>
    </row>
    <row r="238" spans="1:8" ht="14.25">
      <c r="A238" s="15">
        <v>3639</v>
      </c>
      <c r="B238" s="16">
        <v>5154</v>
      </c>
      <c r="C238" s="17" t="s">
        <v>229</v>
      </c>
      <c r="D238" s="86">
        <v>49318.02</v>
      </c>
      <c r="E238" s="98">
        <v>20000</v>
      </c>
      <c r="F238" s="98">
        <v>80000</v>
      </c>
      <c r="G238" s="53">
        <v>40000</v>
      </c>
      <c r="H238" s="4"/>
    </row>
    <row r="239" spans="1:8" ht="14.25">
      <c r="A239" s="15">
        <v>3639</v>
      </c>
      <c r="B239" s="16">
        <v>5164</v>
      </c>
      <c r="C239" s="17" t="s">
        <v>230</v>
      </c>
      <c r="D239" s="86">
        <v>8762</v>
      </c>
      <c r="E239" s="98">
        <v>10000</v>
      </c>
      <c r="F239" s="98">
        <v>10000</v>
      </c>
      <c r="G239" s="53">
        <v>10000</v>
      </c>
      <c r="H239" s="4"/>
    </row>
    <row r="240" spans="1:8" ht="14.25">
      <c r="A240" s="15">
        <v>3639</v>
      </c>
      <c r="B240" s="16">
        <v>5166</v>
      </c>
      <c r="C240" s="17" t="s">
        <v>122</v>
      </c>
      <c r="D240" s="86">
        <v>36300</v>
      </c>
      <c r="E240" s="98">
        <v>70000</v>
      </c>
      <c r="F240" s="98">
        <v>68000</v>
      </c>
      <c r="G240" s="53">
        <v>60000</v>
      </c>
      <c r="H240" s="4"/>
    </row>
    <row r="241" spans="1:8" ht="14.25">
      <c r="A241" s="15">
        <v>3639</v>
      </c>
      <c r="B241" s="16">
        <v>5169</v>
      </c>
      <c r="C241" s="17" t="s">
        <v>228</v>
      </c>
      <c r="D241" s="86">
        <v>611.75</v>
      </c>
      <c r="E241" s="98">
        <v>20000</v>
      </c>
      <c r="F241" s="98">
        <v>20000</v>
      </c>
      <c r="G241" s="53">
        <v>20000</v>
      </c>
      <c r="H241" s="4"/>
    </row>
    <row r="242" spans="1:8" ht="14.25">
      <c r="A242" s="15">
        <v>3639</v>
      </c>
      <c r="B242" s="16">
        <v>5171</v>
      </c>
      <c r="C242" s="17" t="s">
        <v>124</v>
      </c>
      <c r="D242" s="86">
        <v>37335</v>
      </c>
      <c r="E242" s="98">
        <v>25000</v>
      </c>
      <c r="F242" s="98">
        <v>38000</v>
      </c>
      <c r="G242" s="53">
        <v>25000</v>
      </c>
      <c r="H242" s="4"/>
    </row>
    <row r="243" spans="1:8" ht="14.25">
      <c r="A243" s="15">
        <v>3639</v>
      </c>
      <c r="B243" s="16">
        <v>5362</v>
      </c>
      <c r="C243" s="17" t="s">
        <v>177</v>
      </c>
      <c r="D243" s="86">
        <v>3616</v>
      </c>
      <c r="E243" s="98">
        <v>1700</v>
      </c>
      <c r="F243" s="98">
        <v>3700</v>
      </c>
      <c r="G243" s="53">
        <v>1700</v>
      </c>
      <c r="H243" s="4"/>
    </row>
    <row r="244" spans="1:8" ht="52.5">
      <c r="A244" s="15">
        <v>3639</v>
      </c>
      <c r="B244" s="16">
        <v>6121</v>
      </c>
      <c r="C244" s="17" t="s">
        <v>233</v>
      </c>
      <c r="D244" s="86">
        <v>952270</v>
      </c>
      <c r="E244" s="98">
        <v>0</v>
      </c>
      <c r="F244" s="98">
        <v>952300</v>
      </c>
      <c r="G244" s="53">
        <v>500000</v>
      </c>
      <c r="H244" s="4"/>
    </row>
    <row r="245" spans="1:8" ht="14.25">
      <c r="A245" s="15">
        <v>3639</v>
      </c>
      <c r="B245" s="16">
        <v>6130</v>
      </c>
      <c r="C245" s="17" t="s">
        <v>178</v>
      </c>
      <c r="D245" s="86">
        <v>338665</v>
      </c>
      <c r="E245" s="98">
        <v>0</v>
      </c>
      <c r="F245" s="98">
        <v>348700</v>
      </c>
      <c r="G245" s="53">
        <v>0</v>
      </c>
      <c r="H245" s="4"/>
    </row>
    <row r="246" spans="1:8" ht="15">
      <c r="A246" s="18"/>
      <c r="B246" s="19"/>
      <c r="C246" s="20" t="s">
        <v>1</v>
      </c>
      <c r="D246" s="87">
        <f>SUM(D235:D245)</f>
        <v>1460541.27</v>
      </c>
      <c r="E246" s="99">
        <f>SUM(E235:E245)</f>
        <v>191700</v>
      </c>
      <c r="F246" s="99">
        <f>SUM(F235:F245)</f>
        <v>1565700</v>
      </c>
      <c r="G246" s="56">
        <f>SUM(G235:G245)</f>
        <v>666700</v>
      </c>
      <c r="H246" s="4"/>
    </row>
    <row r="247" spans="1:8" ht="15">
      <c r="A247" s="12"/>
      <c r="B247" s="28"/>
      <c r="C247" s="27" t="s">
        <v>26</v>
      </c>
      <c r="D247" s="145"/>
      <c r="E247" s="102"/>
      <c r="F247" s="102"/>
      <c r="G247" s="59"/>
      <c r="H247" s="4"/>
    </row>
    <row r="248" spans="1:8" ht="14.25">
      <c r="A248" s="15">
        <v>3722</v>
      </c>
      <c r="B248" s="16">
        <v>5139</v>
      </c>
      <c r="C248" s="17" t="s">
        <v>213</v>
      </c>
      <c r="D248" s="86">
        <v>0</v>
      </c>
      <c r="E248" s="98">
        <v>5000</v>
      </c>
      <c r="F248" s="98">
        <v>5000</v>
      </c>
      <c r="G248" s="53">
        <v>5000</v>
      </c>
      <c r="H248" s="4"/>
    </row>
    <row r="249" spans="1:8" ht="14.25">
      <c r="A249" s="15">
        <v>3722</v>
      </c>
      <c r="B249" s="16">
        <v>5169</v>
      </c>
      <c r="C249" s="17" t="s">
        <v>232</v>
      </c>
      <c r="D249" s="86">
        <v>1421908</v>
      </c>
      <c r="E249" s="98">
        <v>2200000</v>
      </c>
      <c r="F249" s="98">
        <v>2200000</v>
      </c>
      <c r="G249" s="53">
        <v>1700000</v>
      </c>
      <c r="H249" s="4"/>
    </row>
    <row r="250" spans="1:8" ht="15">
      <c r="A250" s="18"/>
      <c r="B250" s="19"/>
      <c r="C250" s="20" t="s">
        <v>1</v>
      </c>
      <c r="D250" s="87">
        <f>SUM(D248:D249)</f>
        <v>1421908</v>
      </c>
      <c r="E250" s="99">
        <f>SUM(E248:E249)</f>
        <v>2205000</v>
      </c>
      <c r="F250" s="99">
        <f>SUM(F248:F249)</f>
        <v>2205000</v>
      </c>
      <c r="G250" s="56">
        <f>SUM(G248:G249)</f>
        <v>1705000</v>
      </c>
      <c r="H250" s="4"/>
    </row>
    <row r="251" spans="1:8" ht="15">
      <c r="A251" s="12"/>
      <c r="B251" s="28"/>
      <c r="C251" s="27" t="s">
        <v>27</v>
      </c>
      <c r="D251" s="145"/>
      <c r="E251" s="102"/>
      <c r="F251" s="102"/>
      <c r="G251" s="59"/>
      <c r="H251" s="4"/>
    </row>
    <row r="252" spans="1:8" ht="14.25">
      <c r="A252" s="15">
        <v>3725</v>
      </c>
      <c r="B252" s="16">
        <v>5011</v>
      </c>
      <c r="C252" s="17" t="s">
        <v>2</v>
      </c>
      <c r="D252" s="86">
        <v>0</v>
      </c>
      <c r="E252" s="98">
        <v>0</v>
      </c>
      <c r="F252" s="98">
        <v>0</v>
      </c>
      <c r="G252" s="53">
        <v>0</v>
      </c>
      <c r="H252" s="4"/>
    </row>
    <row r="253" spans="1:8" ht="14.25">
      <c r="A253" s="15">
        <v>3725</v>
      </c>
      <c r="B253" s="16">
        <v>5021</v>
      </c>
      <c r="C253" s="17" t="s">
        <v>91</v>
      </c>
      <c r="D253" s="86">
        <v>92945</v>
      </c>
      <c r="E253" s="98">
        <v>125000</v>
      </c>
      <c r="F253" s="98">
        <v>125000</v>
      </c>
      <c r="G253" s="53">
        <v>140000</v>
      </c>
      <c r="H253" s="4"/>
    </row>
    <row r="254" spans="1:8" ht="14.25">
      <c r="A254" s="15">
        <v>3725</v>
      </c>
      <c r="B254" s="16">
        <v>5031</v>
      </c>
      <c r="C254" s="17" t="s">
        <v>3</v>
      </c>
      <c r="D254" s="86">
        <v>18876.52</v>
      </c>
      <c r="E254" s="98">
        <f>CEILING((E252+E253)*0.25,1000)</f>
        <v>32000</v>
      </c>
      <c r="F254" s="98">
        <f>CEILING((F252+F253)*0.25,1000)</f>
        <v>32000</v>
      </c>
      <c r="G254" s="53">
        <f>CEILING((G252+G253)*0.25,1000)</f>
        <v>35000</v>
      </c>
      <c r="H254" s="4"/>
    </row>
    <row r="255" spans="1:8" ht="14.25">
      <c r="A255" s="15">
        <v>3725</v>
      </c>
      <c r="B255" s="16">
        <v>5032</v>
      </c>
      <c r="C255" s="17" t="s">
        <v>102</v>
      </c>
      <c r="D255" s="86">
        <v>6851</v>
      </c>
      <c r="E255" s="98">
        <f>CEILING((E252+E253)*0.09,1000)</f>
        <v>12000</v>
      </c>
      <c r="F255" s="98">
        <f>CEILING((F252+F253)*0.09,1000)</f>
        <v>12000</v>
      </c>
      <c r="G255" s="53">
        <f>CEILING((G252+G253)*0.09,1000)</f>
        <v>13000</v>
      </c>
      <c r="H255" s="4"/>
    </row>
    <row r="256" spans="1:8" ht="14.25">
      <c r="A256" s="15">
        <v>3725</v>
      </c>
      <c r="B256" s="16">
        <v>5139</v>
      </c>
      <c r="C256" s="17" t="s">
        <v>58</v>
      </c>
      <c r="D256" s="86">
        <v>4834</v>
      </c>
      <c r="E256" s="98">
        <v>10000</v>
      </c>
      <c r="F256" s="98">
        <v>10000</v>
      </c>
      <c r="G256" s="53">
        <v>10000</v>
      </c>
      <c r="H256" s="4"/>
    </row>
    <row r="257" spans="1:8" ht="14.25">
      <c r="A257" s="15">
        <v>3725</v>
      </c>
      <c r="B257" s="16">
        <v>5151</v>
      </c>
      <c r="C257" s="17" t="s">
        <v>114</v>
      </c>
      <c r="D257" s="86">
        <v>0</v>
      </c>
      <c r="E257" s="98">
        <v>1000</v>
      </c>
      <c r="F257" s="98">
        <v>1000</v>
      </c>
      <c r="G257" s="53">
        <v>1000</v>
      </c>
      <c r="H257" s="4"/>
    </row>
    <row r="258" spans="1:8" ht="14.25">
      <c r="A258" s="15">
        <v>3725</v>
      </c>
      <c r="B258" s="16">
        <v>5154</v>
      </c>
      <c r="C258" s="17" t="s">
        <v>116</v>
      </c>
      <c r="D258" s="86">
        <v>15629.31</v>
      </c>
      <c r="E258" s="98">
        <v>15000</v>
      </c>
      <c r="F258" s="98">
        <v>20000</v>
      </c>
      <c r="G258" s="53">
        <v>20000</v>
      </c>
      <c r="H258" s="4"/>
    </row>
    <row r="259" spans="1:8" ht="14.25">
      <c r="A259" s="15">
        <v>3725</v>
      </c>
      <c r="B259" s="16">
        <v>5169</v>
      </c>
      <c r="C259" s="17" t="s">
        <v>179</v>
      </c>
      <c r="D259" s="86">
        <v>1405122.27</v>
      </c>
      <c r="E259" s="98">
        <v>1800000</v>
      </c>
      <c r="F259" s="98">
        <v>1785000</v>
      </c>
      <c r="G259" s="53">
        <v>2000000</v>
      </c>
      <c r="H259" s="4"/>
    </row>
    <row r="260" spans="1:8" ht="14.25">
      <c r="A260" s="15">
        <v>3725</v>
      </c>
      <c r="B260" s="16">
        <v>5171</v>
      </c>
      <c r="C260" s="17" t="s">
        <v>231</v>
      </c>
      <c r="D260" s="86">
        <v>8293</v>
      </c>
      <c r="E260" s="98">
        <v>0</v>
      </c>
      <c r="F260" s="98">
        <v>10000</v>
      </c>
      <c r="G260" s="53">
        <v>0</v>
      </c>
      <c r="H260" s="4"/>
    </row>
    <row r="261" spans="1:8" ht="39.75">
      <c r="A261" s="15">
        <v>3725</v>
      </c>
      <c r="B261" s="16">
        <v>6122</v>
      </c>
      <c r="C261" s="17" t="s">
        <v>270</v>
      </c>
      <c r="D261" s="86">
        <v>75940</v>
      </c>
      <c r="E261" s="98">
        <v>120000</v>
      </c>
      <c r="F261" s="98">
        <v>120000</v>
      </c>
      <c r="G261" s="53">
        <v>1100000</v>
      </c>
      <c r="H261" s="4"/>
    </row>
    <row r="262" spans="1:8" ht="15">
      <c r="A262" s="18"/>
      <c r="B262" s="19"/>
      <c r="C262" s="20" t="s">
        <v>1</v>
      </c>
      <c r="D262" s="87">
        <f>SUM(D252:D261)</f>
        <v>1628491.1</v>
      </c>
      <c r="E262" s="99">
        <f>SUM(E252:E261)</f>
        <v>2115000</v>
      </c>
      <c r="F262" s="99">
        <f>SUM(F252:F261)</f>
        <v>2115000</v>
      </c>
      <c r="G262" s="56">
        <f>SUM(G252:G261)</f>
        <v>3319000</v>
      </c>
      <c r="H262" s="4"/>
    </row>
    <row r="263" spans="1:8" ht="15">
      <c r="A263" s="12"/>
      <c r="B263" s="28"/>
      <c r="C263" s="27" t="s">
        <v>28</v>
      </c>
      <c r="D263" s="145"/>
      <c r="E263" s="102"/>
      <c r="F263" s="102"/>
      <c r="G263" s="59"/>
      <c r="H263" s="4"/>
    </row>
    <row r="264" spans="1:8" ht="14.25">
      <c r="A264" s="15">
        <v>3729</v>
      </c>
      <c r="B264" s="16">
        <v>5169</v>
      </c>
      <c r="C264" s="17" t="s">
        <v>65</v>
      </c>
      <c r="D264" s="86">
        <v>0</v>
      </c>
      <c r="E264" s="98">
        <v>30000</v>
      </c>
      <c r="F264" s="98">
        <v>30000</v>
      </c>
      <c r="G264" s="53">
        <v>35000</v>
      </c>
      <c r="H264" s="4"/>
    </row>
    <row r="265" spans="1:8" ht="15">
      <c r="A265" s="18"/>
      <c r="B265" s="19"/>
      <c r="C265" s="20" t="s">
        <v>1</v>
      </c>
      <c r="D265" s="87">
        <f>SUM(D264)</f>
        <v>0</v>
      </c>
      <c r="E265" s="99">
        <f>SUM(E264)</f>
        <v>30000</v>
      </c>
      <c r="F265" s="99">
        <f>SUM(F264)</f>
        <v>30000</v>
      </c>
      <c r="G265" s="56">
        <f>SUM(G264)</f>
        <v>35000</v>
      </c>
      <c r="H265" s="4"/>
    </row>
    <row r="266" spans="1:8" ht="15">
      <c r="A266" s="12"/>
      <c r="B266" s="28"/>
      <c r="C266" s="27" t="s">
        <v>29</v>
      </c>
      <c r="D266" s="150"/>
      <c r="E266" s="103"/>
      <c r="F266" s="103"/>
      <c r="G266" s="60"/>
      <c r="H266" s="4"/>
    </row>
    <row r="267" spans="1:8" ht="14.25">
      <c r="A267" s="15">
        <v>3745</v>
      </c>
      <c r="B267" s="16">
        <v>5011</v>
      </c>
      <c r="C267" s="17" t="s">
        <v>2</v>
      </c>
      <c r="D267" s="86">
        <v>1214906</v>
      </c>
      <c r="E267" s="98">
        <v>1950000</v>
      </c>
      <c r="F267" s="98">
        <v>1949000</v>
      </c>
      <c r="G267" s="53">
        <v>2200000</v>
      </c>
      <c r="H267" s="4"/>
    </row>
    <row r="268" spans="1:8" ht="14.25">
      <c r="A268" s="15">
        <v>3745</v>
      </c>
      <c r="B268" s="16">
        <v>5021</v>
      </c>
      <c r="C268" s="17" t="s">
        <v>91</v>
      </c>
      <c r="D268" s="86">
        <v>41030</v>
      </c>
      <c r="E268" s="98">
        <v>60000</v>
      </c>
      <c r="F268" s="98">
        <v>60000</v>
      </c>
      <c r="G268" s="53">
        <v>60000</v>
      </c>
      <c r="H268" s="4"/>
    </row>
    <row r="269" spans="1:8" ht="14.25">
      <c r="A269" s="15">
        <v>3745</v>
      </c>
      <c r="B269" s="16">
        <v>5031</v>
      </c>
      <c r="C269" s="17" t="s">
        <v>3</v>
      </c>
      <c r="D269" s="86">
        <v>302536.68</v>
      </c>
      <c r="E269" s="98">
        <f>CEILING(E267*0.25,1000)</f>
        <v>488000</v>
      </c>
      <c r="F269" s="98">
        <f>CEILING(F267*0.25,1000)</f>
        <v>488000</v>
      </c>
      <c r="G269" s="53">
        <f>CEILING(G267*0.25,1000)</f>
        <v>550000</v>
      </c>
      <c r="H269" s="4"/>
    </row>
    <row r="270" spans="1:9" ht="14.25">
      <c r="A270" s="15">
        <v>3745</v>
      </c>
      <c r="B270" s="16">
        <v>5032</v>
      </c>
      <c r="C270" s="17" t="s">
        <v>102</v>
      </c>
      <c r="D270" s="86">
        <v>109792</v>
      </c>
      <c r="E270" s="98">
        <f>CEILING(E267*0.09,1000)</f>
        <v>176000</v>
      </c>
      <c r="F270" s="98">
        <f>CEILING(F267*0.09,1000)</f>
        <v>176000</v>
      </c>
      <c r="G270" s="53">
        <f>CEILING(G267*0.09,1000)</f>
        <v>198000</v>
      </c>
      <c r="H270" s="4"/>
      <c r="I270" s="4"/>
    </row>
    <row r="271" spans="1:8" ht="14.25">
      <c r="A271" s="15">
        <v>3745</v>
      </c>
      <c r="B271" s="16">
        <v>5132</v>
      </c>
      <c r="C271" s="17" t="s">
        <v>9</v>
      </c>
      <c r="D271" s="86">
        <v>146</v>
      </c>
      <c r="E271" s="98">
        <v>5000</v>
      </c>
      <c r="F271" s="98">
        <v>5000</v>
      </c>
      <c r="G271" s="53">
        <v>5000</v>
      </c>
      <c r="H271" s="4"/>
    </row>
    <row r="272" spans="1:8" ht="14.25">
      <c r="A272" s="15">
        <v>3745</v>
      </c>
      <c r="B272" s="16">
        <v>5133</v>
      </c>
      <c r="C272" s="17" t="s">
        <v>105</v>
      </c>
      <c r="D272" s="86">
        <v>540.8</v>
      </c>
      <c r="E272" s="98">
        <v>0</v>
      </c>
      <c r="F272" s="98">
        <v>1000</v>
      </c>
      <c r="G272" s="53">
        <v>0</v>
      </c>
      <c r="H272" s="4"/>
    </row>
    <row r="273" spans="1:8" ht="14.25">
      <c r="A273" s="15">
        <v>3745</v>
      </c>
      <c r="B273" s="16">
        <v>5134</v>
      </c>
      <c r="C273" s="17" t="s">
        <v>94</v>
      </c>
      <c r="D273" s="86">
        <v>10230</v>
      </c>
      <c r="E273" s="98">
        <v>15000</v>
      </c>
      <c r="F273" s="98">
        <v>15000</v>
      </c>
      <c r="G273" s="53">
        <v>15000</v>
      </c>
      <c r="H273" s="4"/>
    </row>
    <row r="274" spans="1:8" ht="14.25">
      <c r="A274" s="15">
        <v>3745</v>
      </c>
      <c r="B274" s="16">
        <v>5137</v>
      </c>
      <c r="C274" s="72" t="s">
        <v>151</v>
      </c>
      <c r="D274" s="86">
        <v>58993</v>
      </c>
      <c r="E274" s="98">
        <v>110000</v>
      </c>
      <c r="F274" s="98">
        <v>80000</v>
      </c>
      <c r="G274" s="53">
        <v>50000</v>
      </c>
      <c r="H274" s="4"/>
    </row>
    <row r="275" spans="1:8" ht="14.25">
      <c r="A275" s="15">
        <v>3745</v>
      </c>
      <c r="B275" s="16">
        <v>5139</v>
      </c>
      <c r="C275" s="17" t="s">
        <v>166</v>
      </c>
      <c r="D275" s="86">
        <v>116479.9</v>
      </c>
      <c r="E275" s="98">
        <v>180000</v>
      </c>
      <c r="F275" s="98">
        <v>179000</v>
      </c>
      <c r="G275" s="53">
        <v>180000</v>
      </c>
      <c r="H275" s="4"/>
    </row>
    <row r="276" spans="1:8" ht="14.25">
      <c r="A276" s="15">
        <v>3745</v>
      </c>
      <c r="B276" s="16">
        <v>5156</v>
      </c>
      <c r="C276" s="17" t="s">
        <v>117</v>
      </c>
      <c r="D276" s="86">
        <v>107578.8</v>
      </c>
      <c r="E276" s="98">
        <v>120000</v>
      </c>
      <c r="F276" s="98">
        <v>120000</v>
      </c>
      <c r="G276" s="53">
        <v>140000</v>
      </c>
      <c r="H276" s="4"/>
    </row>
    <row r="277" spans="1:8" ht="14.25">
      <c r="A277" s="15">
        <v>3745</v>
      </c>
      <c r="B277" s="16">
        <v>5162</v>
      </c>
      <c r="C277" s="17" t="s">
        <v>118</v>
      </c>
      <c r="D277" s="86">
        <v>3442.68</v>
      </c>
      <c r="E277" s="98">
        <v>5000</v>
      </c>
      <c r="F277" s="98">
        <v>5000</v>
      </c>
      <c r="G277" s="53">
        <v>5000</v>
      </c>
      <c r="H277" s="4"/>
    </row>
    <row r="278" spans="1:8" ht="14.25">
      <c r="A278" s="15">
        <v>3745</v>
      </c>
      <c r="B278" s="16">
        <v>5167</v>
      </c>
      <c r="C278" s="17" t="s">
        <v>123</v>
      </c>
      <c r="D278" s="86">
        <v>0</v>
      </c>
      <c r="E278" s="98">
        <v>5000</v>
      </c>
      <c r="F278" s="98">
        <v>5000</v>
      </c>
      <c r="G278" s="53">
        <v>5000</v>
      </c>
      <c r="H278" s="4"/>
    </row>
    <row r="279" spans="1:8" ht="14.25">
      <c r="A279" s="15">
        <v>3745</v>
      </c>
      <c r="B279" s="16">
        <v>5168</v>
      </c>
      <c r="C279" s="17" t="s">
        <v>93</v>
      </c>
      <c r="D279" s="86">
        <v>0</v>
      </c>
      <c r="E279" s="98">
        <v>2000</v>
      </c>
      <c r="F279" s="98">
        <v>2000</v>
      </c>
      <c r="G279" s="53">
        <v>3000</v>
      </c>
      <c r="H279" s="4"/>
    </row>
    <row r="280" spans="1:8" ht="27">
      <c r="A280" s="15">
        <v>3745</v>
      </c>
      <c r="B280" s="16">
        <v>5169</v>
      </c>
      <c r="C280" s="17" t="s">
        <v>195</v>
      </c>
      <c r="D280" s="86">
        <v>32555</v>
      </c>
      <c r="E280" s="98">
        <v>25000</v>
      </c>
      <c r="F280" s="98">
        <v>55000</v>
      </c>
      <c r="G280" s="53">
        <v>50000</v>
      </c>
      <c r="H280" s="4"/>
    </row>
    <row r="281" spans="1:8" ht="27">
      <c r="A281" s="15">
        <v>3745</v>
      </c>
      <c r="B281" s="16">
        <v>5171</v>
      </c>
      <c r="C281" s="17" t="s">
        <v>260</v>
      </c>
      <c r="D281" s="86">
        <v>49367.74</v>
      </c>
      <c r="E281" s="98">
        <v>70000</v>
      </c>
      <c r="F281" s="98">
        <v>70000</v>
      </c>
      <c r="G281" s="53">
        <v>70000</v>
      </c>
      <c r="H281" s="4"/>
    </row>
    <row r="282" spans="1:8" ht="14.25">
      <c r="A282" s="15">
        <v>3745</v>
      </c>
      <c r="B282" s="16">
        <v>5175</v>
      </c>
      <c r="C282" s="17" t="s">
        <v>167</v>
      </c>
      <c r="D282" s="86">
        <v>595</v>
      </c>
      <c r="E282" s="98">
        <v>2000</v>
      </c>
      <c r="F282" s="98">
        <v>2000</v>
      </c>
      <c r="G282" s="53">
        <v>2000</v>
      </c>
      <c r="H282" s="4"/>
    </row>
    <row r="283" spans="1:8" ht="14.25">
      <c r="A283" s="15">
        <v>3745</v>
      </c>
      <c r="B283" s="16">
        <v>5424</v>
      </c>
      <c r="C283" s="17" t="s">
        <v>136</v>
      </c>
      <c r="D283" s="86">
        <v>5995</v>
      </c>
      <c r="E283" s="98">
        <v>5000</v>
      </c>
      <c r="F283" s="98">
        <v>6000</v>
      </c>
      <c r="G283" s="53">
        <v>10000</v>
      </c>
      <c r="H283" s="4"/>
    </row>
    <row r="284" spans="1:8" ht="27">
      <c r="A284" s="15">
        <v>3745</v>
      </c>
      <c r="B284" s="16">
        <v>6123</v>
      </c>
      <c r="C284" s="17" t="s">
        <v>240</v>
      </c>
      <c r="D284" s="86">
        <v>0</v>
      </c>
      <c r="E284" s="98">
        <v>0</v>
      </c>
      <c r="F284" s="98">
        <v>0</v>
      </c>
      <c r="G284" s="53">
        <v>1500000</v>
      </c>
      <c r="H284" s="4"/>
    </row>
    <row r="285" spans="1:8" ht="15">
      <c r="A285" s="18"/>
      <c r="B285" s="19"/>
      <c r="C285" s="20" t="s">
        <v>1</v>
      </c>
      <c r="D285" s="87">
        <f>SUM(D267:D284)</f>
        <v>2054188.5999999999</v>
      </c>
      <c r="E285" s="99">
        <f>SUM(E267:E284)</f>
        <v>3218000</v>
      </c>
      <c r="F285" s="99">
        <f>SUM(F267:F284)</f>
        <v>3218000</v>
      </c>
      <c r="G285" s="56">
        <f>SUM(G267:G284)</f>
        <v>5043000</v>
      </c>
      <c r="H285" s="4"/>
    </row>
    <row r="286" spans="1:8" ht="15">
      <c r="A286" s="12"/>
      <c r="B286" s="13"/>
      <c r="C286" s="27" t="s">
        <v>30</v>
      </c>
      <c r="D286" s="145"/>
      <c r="E286" s="102"/>
      <c r="F286" s="102"/>
      <c r="G286" s="59"/>
      <c r="H286" s="4"/>
    </row>
    <row r="287" spans="1:8" ht="14.25">
      <c r="A287" s="15">
        <v>4351</v>
      </c>
      <c r="B287" s="16">
        <v>5011</v>
      </c>
      <c r="C287" s="17" t="s">
        <v>2</v>
      </c>
      <c r="D287" s="86">
        <v>972566</v>
      </c>
      <c r="E287" s="98">
        <v>1600000</v>
      </c>
      <c r="F287" s="98">
        <v>1571600</v>
      </c>
      <c r="G287" s="53">
        <v>1700000</v>
      </c>
      <c r="H287" s="4"/>
    </row>
    <row r="288" spans="1:8" ht="14.25">
      <c r="A288" s="15">
        <v>4351</v>
      </c>
      <c r="B288" s="16">
        <v>5021</v>
      </c>
      <c r="C288" s="17" t="s">
        <v>91</v>
      </c>
      <c r="D288" s="86">
        <v>115829</v>
      </c>
      <c r="E288" s="98">
        <v>50000</v>
      </c>
      <c r="F288" s="98">
        <v>150000</v>
      </c>
      <c r="G288" s="53">
        <v>50000</v>
      </c>
      <c r="H288" s="4"/>
    </row>
    <row r="289" spans="1:8" ht="14.25">
      <c r="A289" s="15">
        <v>4351</v>
      </c>
      <c r="B289" s="16">
        <v>5031</v>
      </c>
      <c r="C289" s="17" t="s">
        <v>3</v>
      </c>
      <c r="D289" s="86">
        <v>241196.36</v>
      </c>
      <c r="E289" s="98">
        <f>CEILING(E287*0.25,1000)</f>
        <v>400000</v>
      </c>
      <c r="F289" s="98">
        <v>419100</v>
      </c>
      <c r="G289" s="53">
        <f>CEILING(G287*0.25,1000)</f>
        <v>425000</v>
      </c>
      <c r="H289" s="4"/>
    </row>
    <row r="290" spans="1:8" ht="14.25">
      <c r="A290" s="15">
        <v>4351</v>
      </c>
      <c r="B290" s="16">
        <v>5032</v>
      </c>
      <c r="C290" s="17" t="s">
        <v>102</v>
      </c>
      <c r="D290" s="86">
        <v>87533</v>
      </c>
      <c r="E290" s="98">
        <f>CEILING(E287*0.09,1000)</f>
        <v>144000</v>
      </c>
      <c r="F290" s="98">
        <v>150900</v>
      </c>
      <c r="G290" s="53">
        <f>CEILING(G287*0.09,1000)</f>
        <v>153000</v>
      </c>
      <c r="H290" s="4"/>
    </row>
    <row r="291" spans="1:8" ht="14.25">
      <c r="A291" s="15">
        <v>4351</v>
      </c>
      <c r="B291" s="16">
        <v>5133</v>
      </c>
      <c r="C291" s="17" t="s">
        <v>105</v>
      </c>
      <c r="D291" s="86">
        <v>0</v>
      </c>
      <c r="E291" s="98">
        <v>1000</v>
      </c>
      <c r="F291" s="98">
        <v>1000</v>
      </c>
      <c r="G291" s="53">
        <v>1000</v>
      </c>
      <c r="H291" s="4"/>
    </row>
    <row r="292" spans="1:8" ht="14.25">
      <c r="A292" s="15">
        <v>4351</v>
      </c>
      <c r="B292" s="16">
        <v>5134</v>
      </c>
      <c r="C292" s="17" t="s">
        <v>7</v>
      </c>
      <c r="D292" s="86">
        <v>1759</v>
      </c>
      <c r="E292" s="98">
        <v>5000</v>
      </c>
      <c r="F292" s="98">
        <v>5000</v>
      </c>
      <c r="G292" s="53">
        <v>5000</v>
      </c>
      <c r="H292" s="4"/>
    </row>
    <row r="293" spans="1:8" ht="14.25">
      <c r="A293" s="15">
        <v>4351</v>
      </c>
      <c r="B293" s="16">
        <v>5136</v>
      </c>
      <c r="C293" s="17" t="s">
        <v>107</v>
      </c>
      <c r="D293" s="86">
        <v>0</v>
      </c>
      <c r="E293" s="98">
        <v>1000</v>
      </c>
      <c r="F293" s="98">
        <v>1000</v>
      </c>
      <c r="G293" s="53">
        <v>0</v>
      </c>
      <c r="H293" s="4"/>
    </row>
    <row r="294" spans="1:8" ht="14.25">
      <c r="A294" s="15">
        <v>4351</v>
      </c>
      <c r="B294" s="16">
        <v>5137</v>
      </c>
      <c r="C294" s="17" t="s">
        <v>109</v>
      </c>
      <c r="D294" s="86">
        <v>5198</v>
      </c>
      <c r="E294" s="98">
        <v>40000</v>
      </c>
      <c r="F294" s="98">
        <v>40000</v>
      </c>
      <c r="G294" s="53">
        <v>20000</v>
      </c>
      <c r="H294" s="4"/>
    </row>
    <row r="295" spans="1:8" ht="14.25">
      <c r="A295" s="15">
        <v>4351</v>
      </c>
      <c r="B295" s="16">
        <v>5139</v>
      </c>
      <c r="C295" s="17" t="s">
        <v>58</v>
      </c>
      <c r="D295" s="86">
        <v>29874.32</v>
      </c>
      <c r="E295" s="98">
        <v>50000</v>
      </c>
      <c r="F295" s="98">
        <v>50000</v>
      </c>
      <c r="G295" s="53">
        <v>40000</v>
      </c>
      <c r="H295" s="4"/>
    </row>
    <row r="296" spans="1:8" ht="14.25">
      <c r="A296" s="15">
        <v>4351</v>
      </c>
      <c r="B296" s="16">
        <v>5151</v>
      </c>
      <c r="C296" s="17" t="s">
        <v>4</v>
      </c>
      <c r="D296" s="86">
        <v>123301</v>
      </c>
      <c r="E296" s="98">
        <v>150000</v>
      </c>
      <c r="F296" s="98">
        <v>150000</v>
      </c>
      <c r="G296" s="53">
        <v>170000</v>
      </c>
      <c r="H296" s="4"/>
    </row>
    <row r="297" spans="1:8" ht="14.25">
      <c r="A297" s="15">
        <v>4351</v>
      </c>
      <c r="B297" s="16">
        <v>5153</v>
      </c>
      <c r="C297" s="17" t="s">
        <v>85</v>
      </c>
      <c r="D297" s="86">
        <v>221224.45</v>
      </c>
      <c r="E297" s="98">
        <v>350000</v>
      </c>
      <c r="F297" s="98">
        <v>350000</v>
      </c>
      <c r="G297" s="53">
        <v>350000</v>
      </c>
      <c r="H297" s="4"/>
    </row>
    <row r="298" spans="1:8" ht="14.25">
      <c r="A298" s="15">
        <v>4351</v>
      </c>
      <c r="B298" s="16">
        <v>5154</v>
      </c>
      <c r="C298" s="17" t="s">
        <v>115</v>
      </c>
      <c r="D298" s="86">
        <v>61539.78</v>
      </c>
      <c r="E298" s="98">
        <v>80000</v>
      </c>
      <c r="F298" s="98">
        <v>80000</v>
      </c>
      <c r="G298" s="53">
        <v>90000</v>
      </c>
      <c r="H298" s="4"/>
    </row>
    <row r="299" spans="1:8" ht="14.25">
      <c r="A299" s="15">
        <v>4351</v>
      </c>
      <c r="B299" s="16">
        <v>5156</v>
      </c>
      <c r="C299" s="17" t="s">
        <v>117</v>
      </c>
      <c r="D299" s="86">
        <v>14673.64</v>
      </c>
      <c r="E299" s="98">
        <v>25000</v>
      </c>
      <c r="F299" s="98">
        <v>25000</v>
      </c>
      <c r="G299" s="53">
        <v>25000</v>
      </c>
      <c r="H299" s="4"/>
    </row>
    <row r="300" spans="1:8" ht="14.25">
      <c r="A300" s="15">
        <v>4351</v>
      </c>
      <c r="B300" s="16">
        <v>5162</v>
      </c>
      <c r="C300" s="17" t="s">
        <v>118</v>
      </c>
      <c r="D300" s="86">
        <v>3223.28</v>
      </c>
      <c r="E300" s="98">
        <v>5000</v>
      </c>
      <c r="F300" s="98">
        <v>5000</v>
      </c>
      <c r="G300" s="53">
        <v>5000</v>
      </c>
      <c r="H300" s="4"/>
    </row>
    <row r="301" spans="1:8" ht="14.25">
      <c r="A301" s="15">
        <v>4351</v>
      </c>
      <c r="B301" s="16">
        <v>5166</v>
      </c>
      <c r="C301" s="17" t="s">
        <v>122</v>
      </c>
      <c r="D301" s="86">
        <v>0</v>
      </c>
      <c r="E301" s="98">
        <v>5000</v>
      </c>
      <c r="F301" s="98">
        <v>5000</v>
      </c>
      <c r="G301" s="53">
        <v>5000</v>
      </c>
      <c r="H301" s="4"/>
    </row>
    <row r="302" spans="1:8" ht="14.25">
      <c r="A302" s="15">
        <v>4351</v>
      </c>
      <c r="B302" s="16">
        <v>5167</v>
      </c>
      <c r="C302" s="17" t="s">
        <v>123</v>
      </c>
      <c r="D302" s="86">
        <v>8660</v>
      </c>
      <c r="E302" s="98">
        <v>15000</v>
      </c>
      <c r="F302" s="98">
        <v>15000</v>
      </c>
      <c r="G302" s="53">
        <v>15000</v>
      </c>
      <c r="H302" s="4"/>
    </row>
    <row r="303" spans="1:8" ht="14.25">
      <c r="A303" s="15">
        <v>4351</v>
      </c>
      <c r="B303" s="16">
        <v>5168</v>
      </c>
      <c r="C303" s="17" t="s">
        <v>93</v>
      </c>
      <c r="D303" s="86">
        <v>13259.02</v>
      </c>
      <c r="E303" s="98">
        <v>20000</v>
      </c>
      <c r="F303" s="98">
        <v>20000</v>
      </c>
      <c r="G303" s="53">
        <v>20000</v>
      </c>
      <c r="H303" s="4"/>
    </row>
    <row r="304" spans="1:8" ht="27">
      <c r="A304" s="15">
        <v>4351</v>
      </c>
      <c r="B304" s="16">
        <v>5169</v>
      </c>
      <c r="C304" s="17" t="s">
        <v>261</v>
      </c>
      <c r="D304" s="86">
        <v>42749.33</v>
      </c>
      <c r="E304" s="98">
        <v>65000</v>
      </c>
      <c r="F304" s="98">
        <v>65000</v>
      </c>
      <c r="G304" s="53">
        <v>60000</v>
      </c>
      <c r="H304" s="4"/>
    </row>
    <row r="305" spans="1:8" ht="14.25">
      <c r="A305" s="15">
        <v>4351</v>
      </c>
      <c r="B305" s="16">
        <v>5171</v>
      </c>
      <c r="C305" s="17" t="s">
        <v>90</v>
      </c>
      <c r="D305" s="86">
        <v>36736.17</v>
      </c>
      <c r="E305" s="98">
        <v>100000</v>
      </c>
      <c r="F305" s="98">
        <v>100000</v>
      </c>
      <c r="G305" s="53">
        <v>100000</v>
      </c>
      <c r="H305" s="4"/>
    </row>
    <row r="306" spans="1:8" ht="14.25">
      <c r="A306" s="15">
        <v>4351</v>
      </c>
      <c r="B306" s="16">
        <v>5173</v>
      </c>
      <c r="C306" s="17" t="s">
        <v>8</v>
      </c>
      <c r="D306" s="86">
        <v>0</v>
      </c>
      <c r="E306" s="98">
        <v>3000</v>
      </c>
      <c r="F306" s="98">
        <v>3000</v>
      </c>
      <c r="G306" s="53">
        <v>3000</v>
      </c>
      <c r="H306" s="4"/>
    </row>
    <row r="307" spans="1:8" ht="14.25">
      <c r="A307" s="15">
        <v>4351</v>
      </c>
      <c r="B307" s="16">
        <v>5175</v>
      </c>
      <c r="C307" s="17" t="s">
        <v>10</v>
      </c>
      <c r="D307" s="86">
        <v>0</v>
      </c>
      <c r="E307" s="98">
        <v>1000</v>
      </c>
      <c r="F307" s="98">
        <v>1000</v>
      </c>
      <c r="G307" s="53">
        <v>1000</v>
      </c>
      <c r="H307" s="4"/>
    </row>
    <row r="308" spans="1:8" ht="14.25">
      <c r="A308" s="36">
        <v>4351</v>
      </c>
      <c r="B308" s="37">
        <v>5194</v>
      </c>
      <c r="C308" s="38" t="s">
        <v>156</v>
      </c>
      <c r="D308" s="86">
        <v>0</v>
      </c>
      <c r="E308" s="98">
        <v>10000</v>
      </c>
      <c r="F308" s="98">
        <v>10000</v>
      </c>
      <c r="G308" s="53">
        <v>10000</v>
      </c>
      <c r="H308" s="4"/>
    </row>
    <row r="309" spans="1:8" ht="14.25">
      <c r="A309" s="15">
        <v>4351</v>
      </c>
      <c r="B309" s="16">
        <v>5229</v>
      </c>
      <c r="C309" s="17" t="s">
        <v>262</v>
      </c>
      <c r="D309" s="86">
        <v>0</v>
      </c>
      <c r="E309" s="98">
        <v>3000</v>
      </c>
      <c r="F309" s="98">
        <v>3000</v>
      </c>
      <c r="G309" s="53">
        <v>0</v>
      </c>
      <c r="H309" s="4"/>
    </row>
    <row r="310" spans="1:8" ht="14.25">
      <c r="A310" s="15">
        <v>4351</v>
      </c>
      <c r="B310" s="16">
        <v>5424</v>
      </c>
      <c r="C310" s="17" t="s">
        <v>136</v>
      </c>
      <c r="D310" s="86">
        <v>15127</v>
      </c>
      <c r="E310" s="98">
        <v>10000</v>
      </c>
      <c r="F310" s="98">
        <v>15200</v>
      </c>
      <c r="G310" s="53">
        <v>20000</v>
      </c>
      <c r="H310" s="4"/>
    </row>
    <row r="311" spans="1:8" ht="14.25">
      <c r="A311" s="15">
        <v>4351</v>
      </c>
      <c r="B311" s="16">
        <v>5909</v>
      </c>
      <c r="C311" s="17" t="s">
        <v>263</v>
      </c>
      <c r="D311" s="86">
        <v>54608</v>
      </c>
      <c r="E311" s="98">
        <v>150000</v>
      </c>
      <c r="F311" s="98">
        <v>150000</v>
      </c>
      <c r="G311" s="53">
        <v>150000</v>
      </c>
      <c r="H311" s="4"/>
    </row>
    <row r="312" spans="1:8" ht="14.25">
      <c r="A312" s="15">
        <v>4351</v>
      </c>
      <c r="B312" s="16">
        <v>6121</v>
      </c>
      <c r="C312" s="17" t="s">
        <v>271</v>
      </c>
      <c r="D312" s="86">
        <v>0</v>
      </c>
      <c r="E312" s="98">
        <v>30000</v>
      </c>
      <c r="F312" s="98">
        <v>30000</v>
      </c>
      <c r="G312" s="53">
        <v>0</v>
      </c>
      <c r="H312" s="4"/>
    </row>
    <row r="313" spans="1:8" ht="15">
      <c r="A313" s="18"/>
      <c r="B313" s="19"/>
      <c r="C313" s="20" t="s">
        <v>1</v>
      </c>
      <c r="D313" s="87">
        <f>SUM(D287:D312)</f>
        <v>2049057.3499999999</v>
      </c>
      <c r="E313" s="99">
        <f>SUM(E287:E312)</f>
        <v>3313000</v>
      </c>
      <c r="F313" s="99">
        <f>SUM(F287:F312)</f>
        <v>3415800</v>
      </c>
      <c r="G313" s="56">
        <f>SUM(G287:G312)</f>
        <v>3418000</v>
      </c>
      <c r="H313" s="4"/>
    </row>
    <row r="314" spans="1:8" ht="15">
      <c r="A314" s="12"/>
      <c r="B314" s="13"/>
      <c r="C314" s="27" t="s">
        <v>141</v>
      </c>
      <c r="D314" s="150"/>
      <c r="E314" s="103"/>
      <c r="F314" s="103"/>
      <c r="G314" s="60"/>
      <c r="H314" s="4"/>
    </row>
    <row r="315" spans="1:8" ht="14.25">
      <c r="A315" s="15">
        <v>4379</v>
      </c>
      <c r="B315" s="16">
        <v>5321</v>
      </c>
      <c r="C315" s="17" t="s">
        <v>130</v>
      </c>
      <c r="D315" s="86">
        <v>50000</v>
      </c>
      <c r="E315" s="98">
        <v>50000</v>
      </c>
      <c r="F315" s="98">
        <v>50000</v>
      </c>
      <c r="G315" s="53">
        <v>50000</v>
      </c>
      <c r="H315" s="4"/>
    </row>
    <row r="316" spans="1:8" ht="15">
      <c r="A316" s="18"/>
      <c r="B316" s="19"/>
      <c r="C316" s="20" t="s">
        <v>1</v>
      </c>
      <c r="D316" s="87">
        <f>SUM(D315)</f>
        <v>50000</v>
      </c>
      <c r="E316" s="99">
        <f>SUM(E315)</f>
        <v>50000</v>
      </c>
      <c r="F316" s="99">
        <f>SUM(F315)</f>
        <v>50000</v>
      </c>
      <c r="G316" s="56">
        <f>SUM(G315)</f>
        <v>50000</v>
      </c>
      <c r="H316" s="4"/>
    </row>
    <row r="317" spans="1:8" ht="15">
      <c r="A317" s="12"/>
      <c r="B317" s="13"/>
      <c r="C317" s="27" t="s">
        <v>173</v>
      </c>
      <c r="D317" s="150"/>
      <c r="E317" s="103"/>
      <c r="F317" s="103"/>
      <c r="G317" s="60"/>
      <c r="H317" s="4"/>
    </row>
    <row r="318" spans="1:8" ht="14.25">
      <c r="A318" s="15">
        <v>5213</v>
      </c>
      <c r="B318" s="16">
        <v>5903</v>
      </c>
      <c r="C318" s="17" t="s">
        <v>138</v>
      </c>
      <c r="D318" s="86">
        <v>0</v>
      </c>
      <c r="E318" s="98">
        <v>5000</v>
      </c>
      <c r="F318" s="98">
        <v>5000</v>
      </c>
      <c r="G318" s="53">
        <v>5000</v>
      </c>
      <c r="H318" s="4"/>
    </row>
    <row r="319" spans="1:8" ht="15">
      <c r="A319" s="18"/>
      <c r="B319" s="19"/>
      <c r="C319" s="20" t="s">
        <v>1</v>
      </c>
      <c r="D319" s="87">
        <f>SUM(D318:D318)</f>
        <v>0</v>
      </c>
      <c r="E319" s="99">
        <f>SUM(E318:E318)</f>
        <v>5000</v>
      </c>
      <c r="F319" s="99">
        <f>SUM(F318:F318)</f>
        <v>5000</v>
      </c>
      <c r="G319" s="56">
        <f>SUM(G318:G318)</f>
        <v>5000</v>
      </c>
      <c r="H319" s="4"/>
    </row>
    <row r="320" spans="1:8" ht="15">
      <c r="A320" s="12"/>
      <c r="B320" s="28"/>
      <c r="C320" s="27" t="s">
        <v>31</v>
      </c>
      <c r="D320" s="145"/>
      <c r="E320" s="102"/>
      <c r="F320" s="102"/>
      <c r="G320" s="59"/>
      <c r="H320" s="4"/>
    </row>
    <row r="321" spans="1:8" ht="14.25">
      <c r="A321" s="15">
        <v>5311</v>
      </c>
      <c r="B321" s="16">
        <v>5011</v>
      </c>
      <c r="C321" s="17" t="s">
        <v>2</v>
      </c>
      <c r="D321" s="86">
        <v>932653</v>
      </c>
      <c r="E321" s="98">
        <v>1400000</v>
      </c>
      <c r="F321" s="98">
        <v>1359100</v>
      </c>
      <c r="G321" s="53">
        <v>1400000</v>
      </c>
      <c r="H321" s="4"/>
    </row>
    <row r="322" spans="1:8" ht="14.25">
      <c r="A322" s="15">
        <v>5311</v>
      </c>
      <c r="B322" s="16">
        <v>5031</v>
      </c>
      <c r="C322" s="17" t="s">
        <v>3</v>
      </c>
      <c r="D322" s="86">
        <v>231297.94</v>
      </c>
      <c r="E322" s="98">
        <f>CEILING(E321*0.25,1000)</f>
        <v>350000</v>
      </c>
      <c r="F322" s="98">
        <v>350000</v>
      </c>
      <c r="G322" s="53">
        <f>CEILING(G321*0.25,1000)</f>
        <v>350000</v>
      </c>
      <c r="H322" s="4"/>
    </row>
    <row r="323" spans="1:8" ht="14.25">
      <c r="A323" s="15">
        <v>5311</v>
      </c>
      <c r="B323" s="16">
        <v>5032</v>
      </c>
      <c r="C323" s="17" t="s">
        <v>102</v>
      </c>
      <c r="D323" s="86">
        <v>83935</v>
      </c>
      <c r="E323" s="98">
        <f>CEILING(E321*0.09,1000)</f>
        <v>126000</v>
      </c>
      <c r="F323" s="98">
        <v>126000</v>
      </c>
      <c r="G323" s="53">
        <f>CEILING(G321*0.09,1000)</f>
        <v>126000</v>
      </c>
      <c r="H323" s="4"/>
    </row>
    <row r="324" spans="1:8" ht="14.25">
      <c r="A324" s="15">
        <v>5311</v>
      </c>
      <c r="B324" s="16">
        <v>5134</v>
      </c>
      <c r="C324" s="17" t="s">
        <v>7</v>
      </c>
      <c r="D324" s="86">
        <v>0</v>
      </c>
      <c r="E324" s="98">
        <v>5000</v>
      </c>
      <c r="F324" s="98">
        <v>0</v>
      </c>
      <c r="G324" s="53">
        <v>10000</v>
      </c>
      <c r="H324" s="4"/>
    </row>
    <row r="325" spans="1:8" ht="14.25">
      <c r="A325" s="15">
        <v>5311</v>
      </c>
      <c r="B325" s="16">
        <v>5136</v>
      </c>
      <c r="C325" s="17" t="s">
        <v>107</v>
      </c>
      <c r="D325" s="86">
        <v>0</v>
      </c>
      <c r="E325" s="98">
        <v>1000</v>
      </c>
      <c r="F325" s="98">
        <v>0</v>
      </c>
      <c r="G325" s="53">
        <v>1000</v>
      </c>
      <c r="H325" s="4"/>
    </row>
    <row r="326" spans="1:8" ht="14.25">
      <c r="A326" s="15">
        <v>5311</v>
      </c>
      <c r="B326" s="16">
        <v>5137</v>
      </c>
      <c r="C326" s="17" t="s">
        <v>153</v>
      </c>
      <c r="D326" s="86">
        <v>31309</v>
      </c>
      <c r="E326" s="98">
        <v>5000</v>
      </c>
      <c r="F326" s="98">
        <v>31400</v>
      </c>
      <c r="G326" s="53">
        <v>6000</v>
      </c>
      <c r="H326" s="4"/>
    </row>
    <row r="327" spans="1:8" ht="14.25">
      <c r="A327" s="15">
        <v>5311</v>
      </c>
      <c r="B327" s="16">
        <v>5139</v>
      </c>
      <c r="C327" s="17" t="s">
        <v>58</v>
      </c>
      <c r="D327" s="86">
        <v>7846.65</v>
      </c>
      <c r="E327" s="98">
        <v>10000</v>
      </c>
      <c r="F327" s="98">
        <v>10000</v>
      </c>
      <c r="G327" s="53">
        <v>10000</v>
      </c>
      <c r="H327" s="4"/>
    </row>
    <row r="328" spans="1:8" ht="14.25">
      <c r="A328" s="15">
        <v>5311</v>
      </c>
      <c r="B328" s="16">
        <v>5156</v>
      </c>
      <c r="C328" s="17" t="s">
        <v>117</v>
      </c>
      <c r="D328" s="86">
        <v>12875.55</v>
      </c>
      <c r="E328" s="98">
        <v>25000</v>
      </c>
      <c r="F328" s="98">
        <v>25000</v>
      </c>
      <c r="G328" s="53">
        <v>20000</v>
      </c>
      <c r="H328" s="4"/>
    </row>
    <row r="329" spans="1:8" ht="14.25">
      <c r="A329" s="15">
        <v>5311</v>
      </c>
      <c r="B329" s="16">
        <v>5162</v>
      </c>
      <c r="C329" s="17" t="s">
        <v>118</v>
      </c>
      <c r="D329" s="86">
        <v>12658.67</v>
      </c>
      <c r="E329" s="98">
        <v>20000</v>
      </c>
      <c r="F329" s="98">
        <v>20000</v>
      </c>
      <c r="G329" s="53">
        <v>17000</v>
      </c>
      <c r="H329" s="4"/>
    </row>
    <row r="330" spans="1:8" ht="14.25">
      <c r="A330" s="15">
        <v>5311</v>
      </c>
      <c r="B330" s="16">
        <v>5164</v>
      </c>
      <c r="C330" s="17" t="s">
        <v>66</v>
      </c>
      <c r="D330" s="86">
        <v>0</v>
      </c>
      <c r="E330" s="98">
        <v>15000</v>
      </c>
      <c r="F330" s="98">
        <v>15000</v>
      </c>
      <c r="G330" s="53">
        <v>5000</v>
      </c>
      <c r="H330" s="4"/>
    </row>
    <row r="331" spans="1:8" ht="14.25">
      <c r="A331" s="15">
        <v>5311</v>
      </c>
      <c r="B331" s="16">
        <v>5167</v>
      </c>
      <c r="C331" s="17" t="s">
        <v>123</v>
      </c>
      <c r="D331" s="86">
        <v>1875</v>
      </c>
      <c r="E331" s="98">
        <v>5000</v>
      </c>
      <c r="F331" s="98">
        <v>1900</v>
      </c>
      <c r="G331" s="53">
        <v>2000</v>
      </c>
      <c r="H331" s="4"/>
    </row>
    <row r="332" spans="1:8" ht="14.25">
      <c r="A332" s="15">
        <v>5311</v>
      </c>
      <c r="B332" s="16">
        <v>5168</v>
      </c>
      <c r="C332" s="17" t="s">
        <v>201</v>
      </c>
      <c r="D332" s="86">
        <v>1624.4</v>
      </c>
      <c r="E332" s="98">
        <v>2000</v>
      </c>
      <c r="F332" s="98">
        <v>1800</v>
      </c>
      <c r="G332" s="53">
        <v>2000</v>
      </c>
      <c r="H332" s="4"/>
    </row>
    <row r="333" spans="1:8" ht="14.25">
      <c r="A333" s="15">
        <v>5311</v>
      </c>
      <c r="B333" s="16">
        <v>5169</v>
      </c>
      <c r="C333" s="17" t="s">
        <v>160</v>
      </c>
      <c r="D333" s="86">
        <v>27447.07</v>
      </c>
      <c r="E333" s="98">
        <v>5000</v>
      </c>
      <c r="F333" s="98">
        <v>27400</v>
      </c>
      <c r="G333" s="53">
        <v>15000</v>
      </c>
      <c r="H333" s="4"/>
    </row>
    <row r="334" spans="1:8" ht="14.25">
      <c r="A334" s="15">
        <v>5311</v>
      </c>
      <c r="B334" s="16">
        <v>5171</v>
      </c>
      <c r="C334" s="17" t="s">
        <v>36</v>
      </c>
      <c r="D334" s="86">
        <v>250</v>
      </c>
      <c r="E334" s="98">
        <v>5000</v>
      </c>
      <c r="F334" s="98">
        <v>1000</v>
      </c>
      <c r="G334" s="53">
        <v>5000</v>
      </c>
      <c r="H334" s="4"/>
    </row>
    <row r="335" spans="1:8" ht="14.25">
      <c r="A335" s="15">
        <v>5311</v>
      </c>
      <c r="B335" s="16">
        <v>5173</v>
      </c>
      <c r="C335" s="17" t="s">
        <v>202</v>
      </c>
      <c r="D335" s="86">
        <v>0</v>
      </c>
      <c r="E335" s="98">
        <v>3000</v>
      </c>
      <c r="F335" s="98">
        <v>0</v>
      </c>
      <c r="G335" s="53">
        <v>3000</v>
      </c>
      <c r="H335" s="4"/>
    </row>
    <row r="336" spans="1:8" ht="14.25">
      <c r="A336" s="15">
        <v>5311</v>
      </c>
      <c r="B336" s="16">
        <v>5361</v>
      </c>
      <c r="C336" s="17" t="s">
        <v>38</v>
      </c>
      <c r="D336" s="86">
        <v>1000</v>
      </c>
      <c r="E336" s="98">
        <v>3000</v>
      </c>
      <c r="F336" s="98">
        <v>1000</v>
      </c>
      <c r="G336" s="53">
        <v>1000</v>
      </c>
      <c r="H336" s="4"/>
    </row>
    <row r="337" spans="1:8" ht="14.25">
      <c r="A337" s="15">
        <v>5311</v>
      </c>
      <c r="B337" s="16">
        <v>5424</v>
      </c>
      <c r="C337" s="17" t="s">
        <v>136</v>
      </c>
      <c r="D337" s="86">
        <v>0</v>
      </c>
      <c r="E337" s="98">
        <v>10000</v>
      </c>
      <c r="F337" s="98">
        <v>10000</v>
      </c>
      <c r="G337" s="53">
        <v>10000</v>
      </c>
      <c r="H337" s="4"/>
    </row>
    <row r="338" spans="1:8" ht="14.25">
      <c r="A338" s="15">
        <v>5311</v>
      </c>
      <c r="B338" s="16">
        <v>6121</v>
      </c>
      <c r="C338" s="17" t="s">
        <v>234</v>
      </c>
      <c r="D338" s="86">
        <v>10360.18</v>
      </c>
      <c r="E338" s="98">
        <v>0</v>
      </c>
      <c r="F338" s="98">
        <v>10400</v>
      </c>
      <c r="G338" s="53">
        <v>0</v>
      </c>
      <c r="H338" s="4"/>
    </row>
    <row r="339" spans="1:8" ht="15">
      <c r="A339" s="18"/>
      <c r="B339" s="19"/>
      <c r="C339" s="20" t="s">
        <v>1</v>
      </c>
      <c r="D339" s="87">
        <f>SUM(D321:D338)</f>
        <v>1355132.4599999997</v>
      </c>
      <c r="E339" s="99">
        <f>SUM(E321:E338)</f>
        <v>1990000</v>
      </c>
      <c r="F339" s="99">
        <f>SUM(F321:F338)</f>
        <v>1990000</v>
      </c>
      <c r="G339" s="56">
        <f>SUM(G321:G338)</f>
        <v>1983000</v>
      </c>
      <c r="H339" s="4"/>
    </row>
    <row r="340" spans="1:8" ht="15">
      <c r="A340" s="12"/>
      <c r="B340" s="13"/>
      <c r="C340" s="27" t="s">
        <v>48</v>
      </c>
      <c r="D340" s="150"/>
      <c r="E340" s="103"/>
      <c r="F340" s="103"/>
      <c r="G340" s="60"/>
      <c r="H340" s="4"/>
    </row>
    <row r="341" spans="1:8" ht="14.25">
      <c r="A341" s="15">
        <v>5399</v>
      </c>
      <c r="B341" s="16">
        <v>5321</v>
      </c>
      <c r="C341" s="17" t="s">
        <v>264</v>
      </c>
      <c r="D341" s="86">
        <v>71000</v>
      </c>
      <c r="E341" s="98">
        <v>120000</v>
      </c>
      <c r="F341" s="98">
        <v>120000</v>
      </c>
      <c r="G341" s="53">
        <v>120000</v>
      </c>
      <c r="H341" s="4"/>
    </row>
    <row r="342" spans="1:8" ht="15">
      <c r="A342" s="18"/>
      <c r="B342" s="19"/>
      <c r="C342" s="20" t="s">
        <v>1</v>
      </c>
      <c r="D342" s="87">
        <f>SUM(D341)</f>
        <v>71000</v>
      </c>
      <c r="E342" s="99">
        <f>SUM(E341)</f>
        <v>120000</v>
      </c>
      <c r="F342" s="99">
        <f>SUM(F341)</f>
        <v>120000</v>
      </c>
      <c r="G342" s="56">
        <f>SUM(G341)</f>
        <v>120000</v>
      </c>
      <c r="H342" s="4"/>
    </row>
    <row r="343" spans="1:8" ht="15">
      <c r="A343" s="12"/>
      <c r="B343" s="28"/>
      <c r="C343" s="27" t="s">
        <v>32</v>
      </c>
      <c r="D343" s="145"/>
      <c r="E343" s="102"/>
      <c r="F343" s="102"/>
      <c r="G343" s="59"/>
      <c r="H343" s="4"/>
    </row>
    <row r="344" spans="1:8" ht="14.25">
      <c r="A344" s="15">
        <v>5512</v>
      </c>
      <c r="B344" s="16">
        <v>5011</v>
      </c>
      <c r="C344" s="17" t="s">
        <v>194</v>
      </c>
      <c r="D344" s="86">
        <v>5000</v>
      </c>
      <c r="E344" s="98">
        <v>0</v>
      </c>
      <c r="F344" s="98">
        <v>25000</v>
      </c>
      <c r="G344" s="53">
        <v>60000</v>
      </c>
      <c r="H344" s="4"/>
    </row>
    <row r="345" spans="1:8" ht="14.25">
      <c r="A345" s="15">
        <v>5512</v>
      </c>
      <c r="B345" s="16">
        <v>5019</v>
      </c>
      <c r="C345" s="17" t="s">
        <v>67</v>
      </c>
      <c r="D345" s="86">
        <v>965.94</v>
      </c>
      <c r="E345" s="98">
        <v>10000</v>
      </c>
      <c r="F345" s="98">
        <v>10000</v>
      </c>
      <c r="G345" s="53">
        <v>8000</v>
      </c>
      <c r="H345" s="4"/>
    </row>
    <row r="346" spans="1:8" ht="14.25">
      <c r="A346" s="15">
        <v>5512</v>
      </c>
      <c r="B346" s="16">
        <v>5021</v>
      </c>
      <c r="C346" s="17" t="s">
        <v>91</v>
      </c>
      <c r="D346" s="86">
        <v>229154</v>
      </c>
      <c r="E346" s="98">
        <v>400000</v>
      </c>
      <c r="F346" s="98">
        <v>400000</v>
      </c>
      <c r="G346" s="53">
        <v>400000</v>
      </c>
      <c r="H346" s="4"/>
    </row>
    <row r="347" spans="1:8" ht="14.25">
      <c r="A347" s="15">
        <v>5512</v>
      </c>
      <c r="B347" s="16">
        <v>5029</v>
      </c>
      <c r="C347" s="17" t="s">
        <v>68</v>
      </c>
      <c r="D347" s="86">
        <v>0</v>
      </c>
      <c r="E347" s="98">
        <v>5000</v>
      </c>
      <c r="F347" s="98">
        <v>5000</v>
      </c>
      <c r="G347" s="53">
        <v>4000</v>
      </c>
      <c r="H347" s="4"/>
    </row>
    <row r="348" spans="1:8" ht="14.25">
      <c r="A348" s="15">
        <v>5512</v>
      </c>
      <c r="B348" s="16">
        <v>5039</v>
      </c>
      <c r="C348" s="17" t="s">
        <v>104</v>
      </c>
      <c r="D348" s="86">
        <v>0</v>
      </c>
      <c r="E348" s="98">
        <v>3500</v>
      </c>
      <c r="F348" s="98">
        <v>3500</v>
      </c>
      <c r="G348" s="53">
        <v>3000</v>
      </c>
      <c r="H348" s="4"/>
    </row>
    <row r="349" spans="1:8" ht="14.25">
      <c r="A349" s="15">
        <v>5512</v>
      </c>
      <c r="B349" s="16">
        <v>5132</v>
      </c>
      <c r="C349" s="17" t="s">
        <v>9</v>
      </c>
      <c r="D349" s="86">
        <v>18750</v>
      </c>
      <c r="E349" s="98">
        <v>30000</v>
      </c>
      <c r="F349" s="98">
        <v>43300</v>
      </c>
      <c r="G349" s="53">
        <v>20000</v>
      </c>
      <c r="H349" s="4"/>
    </row>
    <row r="350" spans="1:8" ht="14.25">
      <c r="A350" s="15">
        <v>5512</v>
      </c>
      <c r="B350" s="16">
        <v>5133</v>
      </c>
      <c r="C350" s="17" t="s">
        <v>106</v>
      </c>
      <c r="D350" s="86">
        <v>512</v>
      </c>
      <c r="E350" s="98">
        <v>0</v>
      </c>
      <c r="F350" s="98">
        <v>1000</v>
      </c>
      <c r="G350" s="53">
        <v>0</v>
      </c>
      <c r="H350" s="4"/>
    </row>
    <row r="351" spans="1:8" ht="14.25">
      <c r="A351" s="15">
        <v>5512</v>
      </c>
      <c r="B351" s="16">
        <v>5134</v>
      </c>
      <c r="C351" s="17" t="s">
        <v>49</v>
      </c>
      <c r="D351" s="86">
        <v>5040</v>
      </c>
      <c r="E351" s="98">
        <v>20000</v>
      </c>
      <c r="F351" s="98">
        <v>20000</v>
      </c>
      <c r="G351" s="53">
        <v>10000</v>
      </c>
      <c r="H351" s="4"/>
    </row>
    <row r="352" spans="1:8" ht="14.25">
      <c r="A352" s="15">
        <v>5512</v>
      </c>
      <c r="B352" s="16">
        <v>5137</v>
      </c>
      <c r="C352" s="17" t="s">
        <v>110</v>
      </c>
      <c r="D352" s="86">
        <v>48370</v>
      </c>
      <c r="E352" s="98">
        <v>50000</v>
      </c>
      <c r="F352" s="98">
        <v>127700</v>
      </c>
      <c r="G352" s="53">
        <v>50000</v>
      </c>
      <c r="H352" s="4"/>
    </row>
    <row r="353" spans="1:8" ht="14.25">
      <c r="A353" s="15">
        <v>5512</v>
      </c>
      <c r="B353" s="16">
        <v>5139</v>
      </c>
      <c r="C353" s="17" t="s">
        <v>58</v>
      </c>
      <c r="D353" s="86">
        <v>16353</v>
      </c>
      <c r="E353" s="98">
        <v>60000</v>
      </c>
      <c r="F353" s="98">
        <v>59000</v>
      </c>
      <c r="G353" s="53">
        <v>50000</v>
      </c>
      <c r="H353" s="4"/>
    </row>
    <row r="354" spans="1:8" ht="14.25">
      <c r="A354" s="15">
        <v>5512</v>
      </c>
      <c r="B354" s="16">
        <v>5151</v>
      </c>
      <c r="C354" s="17" t="s">
        <v>4</v>
      </c>
      <c r="D354" s="86">
        <v>3095</v>
      </c>
      <c r="E354" s="98">
        <v>10000</v>
      </c>
      <c r="F354" s="98">
        <v>10000</v>
      </c>
      <c r="G354" s="53">
        <v>10000</v>
      </c>
      <c r="H354" s="4"/>
    </row>
    <row r="355" spans="1:8" ht="14.25">
      <c r="A355" s="15">
        <v>5512</v>
      </c>
      <c r="B355" s="16">
        <v>5153</v>
      </c>
      <c r="C355" s="17" t="s">
        <v>6</v>
      </c>
      <c r="D355" s="86">
        <v>26346.65</v>
      </c>
      <c r="E355" s="98">
        <v>40000</v>
      </c>
      <c r="F355" s="98">
        <v>40000</v>
      </c>
      <c r="G355" s="53">
        <v>36000</v>
      </c>
      <c r="H355" s="4"/>
    </row>
    <row r="356" spans="1:8" ht="14.25">
      <c r="A356" s="15">
        <v>5512</v>
      </c>
      <c r="B356" s="16">
        <v>5154</v>
      </c>
      <c r="C356" s="17" t="s">
        <v>115</v>
      </c>
      <c r="D356" s="86">
        <v>34277.48</v>
      </c>
      <c r="E356" s="98">
        <v>40000</v>
      </c>
      <c r="F356" s="98">
        <v>40000</v>
      </c>
      <c r="G356" s="53">
        <v>40000</v>
      </c>
      <c r="H356" s="4"/>
    </row>
    <row r="357" spans="1:8" ht="14.25">
      <c r="A357" s="15">
        <v>5512</v>
      </c>
      <c r="B357" s="16">
        <v>5156</v>
      </c>
      <c r="C357" s="17" t="s">
        <v>117</v>
      </c>
      <c r="D357" s="86">
        <v>39967.37</v>
      </c>
      <c r="E357" s="98">
        <v>90000</v>
      </c>
      <c r="F357" s="98">
        <v>90000</v>
      </c>
      <c r="G357" s="53">
        <v>70000</v>
      </c>
      <c r="H357" s="4"/>
    </row>
    <row r="358" spans="1:8" ht="14.25">
      <c r="A358" s="15">
        <v>5512</v>
      </c>
      <c r="B358" s="16">
        <v>5162</v>
      </c>
      <c r="C358" s="17" t="s">
        <v>118</v>
      </c>
      <c r="D358" s="86">
        <v>10245.06</v>
      </c>
      <c r="E358" s="98">
        <v>15000</v>
      </c>
      <c r="F358" s="98">
        <v>15000</v>
      </c>
      <c r="G358" s="53">
        <v>13000</v>
      </c>
      <c r="H358" s="4"/>
    </row>
    <row r="359" spans="1:8" ht="14.25">
      <c r="A359" s="15">
        <v>5512</v>
      </c>
      <c r="B359" s="16">
        <v>5168</v>
      </c>
      <c r="C359" s="17" t="s">
        <v>93</v>
      </c>
      <c r="D359" s="86">
        <v>1452</v>
      </c>
      <c r="E359" s="98">
        <v>0</v>
      </c>
      <c r="F359" s="98">
        <v>1500</v>
      </c>
      <c r="G359" s="53">
        <v>0</v>
      </c>
      <c r="H359" s="4"/>
    </row>
    <row r="360" spans="1:8" ht="14.25">
      <c r="A360" s="15">
        <v>5512</v>
      </c>
      <c r="B360" s="16">
        <v>5169</v>
      </c>
      <c r="C360" s="17" t="s">
        <v>147</v>
      </c>
      <c r="D360" s="86">
        <v>9167.55</v>
      </c>
      <c r="E360" s="98">
        <v>40000</v>
      </c>
      <c r="F360" s="98">
        <v>38500</v>
      </c>
      <c r="G360" s="53">
        <v>40000</v>
      </c>
      <c r="H360" s="4"/>
    </row>
    <row r="361" spans="1:8" ht="14.25">
      <c r="A361" s="15">
        <v>5512</v>
      </c>
      <c r="B361" s="16">
        <v>5171</v>
      </c>
      <c r="C361" s="17" t="s">
        <v>36</v>
      </c>
      <c r="D361" s="86">
        <v>42333.56</v>
      </c>
      <c r="E361" s="98">
        <v>50000</v>
      </c>
      <c r="F361" s="98">
        <v>50000</v>
      </c>
      <c r="G361" s="53">
        <v>50000</v>
      </c>
      <c r="H361" s="4"/>
    </row>
    <row r="362" spans="1:8" ht="14.25">
      <c r="A362" s="15">
        <v>5512</v>
      </c>
      <c r="B362" s="16">
        <v>5175</v>
      </c>
      <c r="C362" s="17" t="s">
        <v>10</v>
      </c>
      <c r="D362" s="86">
        <v>304</v>
      </c>
      <c r="E362" s="98">
        <v>5000</v>
      </c>
      <c r="F362" s="98">
        <v>5000</v>
      </c>
      <c r="G362" s="53">
        <v>1000</v>
      </c>
      <c r="H362" s="4"/>
    </row>
    <row r="363" spans="1:8" ht="14.25">
      <c r="A363" s="15">
        <v>5512</v>
      </c>
      <c r="B363" s="16">
        <v>5901</v>
      </c>
      <c r="C363" s="17" t="s">
        <v>265</v>
      </c>
      <c r="D363" s="86">
        <v>0</v>
      </c>
      <c r="E363" s="98">
        <v>20000</v>
      </c>
      <c r="F363" s="98">
        <v>20000</v>
      </c>
      <c r="G363" s="53">
        <v>10000</v>
      </c>
      <c r="H363" s="4"/>
    </row>
    <row r="364" spans="1:8" ht="15">
      <c r="A364" s="18"/>
      <c r="B364" s="19"/>
      <c r="C364" s="20" t="s">
        <v>1</v>
      </c>
      <c r="D364" s="87">
        <f>SUM(D344:D363)</f>
        <v>491333.61</v>
      </c>
      <c r="E364" s="99">
        <f>SUM(E344:E363)</f>
        <v>888500</v>
      </c>
      <c r="F364" s="99">
        <f>SUM(F344:F363)</f>
        <v>1004500</v>
      </c>
      <c r="G364" s="56">
        <f>SUM(G344:G363)</f>
        <v>875000</v>
      </c>
      <c r="H364" s="4"/>
    </row>
    <row r="365" spans="1:8" ht="15">
      <c r="A365" s="12"/>
      <c r="B365" s="28"/>
      <c r="C365" s="27" t="s">
        <v>33</v>
      </c>
      <c r="D365" s="145"/>
      <c r="E365" s="102"/>
      <c r="F365" s="102"/>
      <c r="G365" s="59"/>
      <c r="H365" s="4"/>
    </row>
    <row r="366" spans="1:8" ht="14.25">
      <c r="A366" s="15">
        <v>6112</v>
      </c>
      <c r="B366" s="16">
        <v>5019</v>
      </c>
      <c r="C366" s="17" t="s">
        <v>67</v>
      </c>
      <c r="D366" s="86">
        <v>0</v>
      </c>
      <c r="E366" s="98">
        <v>5000</v>
      </c>
      <c r="F366" s="98">
        <v>5000</v>
      </c>
      <c r="G366" s="53">
        <v>2000</v>
      </c>
      <c r="H366" s="4"/>
    </row>
    <row r="367" spans="1:8" ht="14.25">
      <c r="A367" s="15">
        <v>6112</v>
      </c>
      <c r="B367" s="16">
        <v>5023</v>
      </c>
      <c r="C367" s="17" t="s">
        <v>101</v>
      </c>
      <c r="D367" s="86">
        <v>790849</v>
      </c>
      <c r="E367" s="98">
        <v>1100000</v>
      </c>
      <c r="F367" s="98">
        <v>1100000</v>
      </c>
      <c r="G367" s="53">
        <v>1200000</v>
      </c>
      <c r="H367" s="4"/>
    </row>
    <row r="368" spans="1:8" ht="14.25">
      <c r="A368" s="15">
        <v>6112</v>
      </c>
      <c r="B368" s="16">
        <v>5031</v>
      </c>
      <c r="C368" s="17" t="s">
        <v>3</v>
      </c>
      <c r="D368" s="86">
        <v>134021.96</v>
      </c>
      <c r="E368" s="98">
        <f>CEILING(E367*0.25,1000)-45000</f>
        <v>230000</v>
      </c>
      <c r="F368" s="98">
        <f>CEILING(F367*0.25,1000)-45000</f>
        <v>230000</v>
      </c>
      <c r="G368" s="53">
        <f>CEILING(G367*0.25,1000)-45000</f>
        <v>255000</v>
      </c>
      <c r="H368" s="4"/>
    </row>
    <row r="369" spans="1:8" ht="14.25">
      <c r="A369" s="15">
        <v>6112</v>
      </c>
      <c r="B369" s="16">
        <v>5032</v>
      </c>
      <c r="C369" s="17" t="s">
        <v>102</v>
      </c>
      <c r="D369" s="86">
        <v>71782</v>
      </c>
      <c r="E369" s="98">
        <f>CEILING(E367*0.09,1000)</f>
        <v>99000</v>
      </c>
      <c r="F369" s="98">
        <f>CEILING(F367*0.09,1000)</f>
        <v>99000</v>
      </c>
      <c r="G369" s="53">
        <f>CEILING(G367*0.09,1000)</f>
        <v>108000</v>
      </c>
      <c r="H369" s="4"/>
    </row>
    <row r="370" spans="1:8" ht="14.25">
      <c r="A370" s="15">
        <v>6112</v>
      </c>
      <c r="B370" s="16">
        <v>5039</v>
      </c>
      <c r="C370" s="17" t="s">
        <v>104</v>
      </c>
      <c r="D370" s="86">
        <v>0</v>
      </c>
      <c r="E370" s="98">
        <v>2000</v>
      </c>
      <c r="F370" s="98">
        <v>2000</v>
      </c>
      <c r="G370" s="53">
        <v>1000</v>
      </c>
      <c r="H370" s="4"/>
    </row>
    <row r="371" spans="1:8" ht="14.25">
      <c r="A371" s="15">
        <v>6112</v>
      </c>
      <c r="B371" s="16">
        <v>5136</v>
      </c>
      <c r="C371" s="17" t="s">
        <v>107</v>
      </c>
      <c r="D371" s="86">
        <v>0</v>
      </c>
      <c r="E371" s="98">
        <v>3000</v>
      </c>
      <c r="F371" s="98">
        <v>3000</v>
      </c>
      <c r="G371" s="53">
        <v>2000</v>
      </c>
      <c r="H371" s="4"/>
    </row>
    <row r="372" spans="1:8" ht="14.25">
      <c r="A372" s="15">
        <v>6112</v>
      </c>
      <c r="B372" s="16">
        <v>5137</v>
      </c>
      <c r="C372" s="17" t="s">
        <v>157</v>
      </c>
      <c r="D372" s="86">
        <v>1811.37</v>
      </c>
      <c r="E372" s="98">
        <v>30000</v>
      </c>
      <c r="F372" s="98">
        <v>30000</v>
      </c>
      <c r="G372" s="53">
        <v>20000</v>
      </c>
      <c r="H372" s="4"/>
    </row>
    <row r="373" spans="1:8" ht="14.25">
      <c r="A373" s="15">
        <v>6112</v>
      </c>
      <c r="B373" s="16">
        <v>5139</v>
      </c>
      <c r="C373" s="17" t="s">
        <v>58</v>
      </c>
      <c r="D373" s="86">
        <v>2275</v>
      </c>
      <c r="E373" s="98">
        <v>5000</v>
      </c>
      <c r="F373" s="98">
        <v>5000</v>
      </c>
      <c r="G373" s="53">
        <v>5000</v>
      </c>
      <c r="H373" s="4"/>
    </row>
    <row r="374" spans="1:8" ht="14.25">
      <c r="A374" s="15">
        <v>6112</v>
      </c>
      <c r="B374" s="16">
        <v>5162</v>
      </c>
      <c r="C374" s="17" t="s">
        <v>118</v>
      </c>
      <c r="D374" s="86">
        <v>7010.99</v>
      </c>
      <c r="E374" s="98">
        <v>10000</v>
      </c>
      <c r="F374" s="98">
        <v>10000</v>
      </c>
      <c r="G374" s="53">
        <v>10000</v>
      </c>
      <c r="H374" s="4"/>
    </row>
    <row r="375" spans="1:8" ht="14.25">
      <c r="A375" s="15">
        <v>6112</v>
      </c>
      <c r="B375" s="16">
        <v>5166</v>
      </c>
      <c r="C375" s="17" t="s">
        <v>122</v>
      </c>
      <c r="D375" s="86">
        <v>6050</v>
      </c>
      <c r="E375" s="98">
        <v>20000</v>
      </c>
      <c r="F375" s="98">
        <v>20000</v>
      </c>
      <c r="G375" s="53">
        <v>15000</v>
      </c>
      <c r="H375" s="4"/>
    </row>
    <row r="376" spans="1:8" ht="14.25">
      <c r="A376" s="15">
        <v>6112</v>
      </c>
      <c r="B376" s="16">
        <v>5167</v>
      </c>
      <c r="C376" s="17" t="s">
        <v>123</v>
      </c>
      <c r="D376" s="86">
        <v>0</v>
      </c>
      <c r="E376" s="98">
        <v>5000</v>
      </c>
      <c r="F376" s="98">
        <v>2000</v>
      </c>
      <c r="G376" s="53">
        <v>2000</v>
      </c>
      <c r="H376" s="4"/>
    </row>
    <row r="377" spans="1:8" ht="14.25">
      <c r="A377" s="15">
        <v>6112</v>
      </c>
      <c r="B377" s="16">
        <v>5168</v>
      </c>
      <c r="C377" s="17" t="s">
        <v>93</v>
      </c>
      <c r="D377" s="86">
        <v>1342.95</v>
      </c>
      <c r="E377" s="98">
        <v>5000</v>
      </c>
      <c r="F377" s="98">
        <v>5000</v>
      </c>
      <c r="G377" s="53">
        <v>5000</v>
      </c>
      <c r="H377" s="4"/>
    </row>
    <row r="378" spans="1:8" ht="14.25">
      <c r="A378" s="15">
        <v>6112</v>
      </c>
      <c r="B378" s="16">
        <v>5169</v>
      </c>
      <c r="C378" s="17" t="s">
        <v>147</v>
      </c>
      <c r="D378" s="86">
        <v>0</v>
      </c>
      <c r="E378" s="98">
        <v>10000</v>
      </c>
      <c r="F378" s="98">
        <v>13000</v>
      </c>
      <c r="G378" s="53">
        <v>10000</v>
      </c>
      <c r="H378" s="4"/>
    </row>
    <row r="379" spans="1:8" ht="14.25">
      <c r="A379" s="15">
        <v>6112</v>
      </c>
      <c r="B379" s="16">
        <v>5171</v>
      </c>
      <c r="C379" s="17" t="s">
        <v>5</v>
      </c>
      <c r="D379" s="86">
        <v>0</v>
      </c>
      <c r="E379" s="98">
        <v>10000</v>
      </c>
      <c r="F379" s="98">
        <v>10000</v>
      </c>
      <c r="G379" s="53">
        <v>10000</v>
      </c>
      <c r="H379" s="4"/>
    </row>
    <row r="380" spans="1:8" ht="14.25">
      <c r="A380" s="15">
        <v>6112</v>
      </c>
      <c r="B380" s="16">
        <v>5172</v>
      </c>
      <c r="C380" s="17" t="s">
        <v>63</v>
      </c>
      <c r="D380" s="86">
        <v>0</v>
      </c>
      <c r="E380" s="98">
        <v>2000</v>
      </c>
      <c r="F380" s="98">
        <v>2000</v>
      </c>
      <c r="G380" s="53">
        <v>0</v>
      </c>
      <c r="H380" s="4"/>
    </row>
    <row r="381" spans="1:8" ht="14.25">
      <c r="A381" s="15">
        <v>6112</v>
      </c>
      <c r="B381" s="16">
        <v>5173</v>
      </c>
      <c r="C381" s="17" t="s">
        <v>8</v>
      </c>
      <c r="D381" s="86">
        <v>0</v>
      </c>
      <c r="E381" s="98">
        <v>1000</v>
      </c>
      <c r="F381" s="98">
        <v>1000</v>
      </c>
      <c r="G381" s="53">
        <v>1000</v>
      </c>
      <c r="H381" s="4"/>
    </row>
    <row r="382" spans="1:8" ht="14.25">
      <c r="A382" s="15">
        <v>6112</v>
      </c>
      <c r="B382" s="16">
        <v>5175</v>
      </c>
      <c r="C382" s="17" t="s">
        <v>10</v>
      </c>
      <c r="D382" s="86">
        <v>4261</v>
      </c>
      <c r="E382" s="98">
        <v>20000</v>
      </c>
      <c r="F382" s="98">
        <v>20000</v>
      </c>
      <c r="G382" s="53">
        <v>20000</v>
      </c>
      <c r="H382" s="4"/>
    </row>
    <row r="383" spans="1:8" ht="14.25">
      <c r="A383" s="15">
        <v>6112</v>
      </c>
      <c r="B383" s="16">
        <v>5179</v>
      </c>
      <c r="C383" s="17" t="s">
        <v>95</v>
      </c>
      <c r="D383" s="86">
        <v>10300</v>
      </c>
      <c r="E383" s="98">
        <v>10000</v>
      </c>
      <c r="F383" s="98">
        <v>10000</v>
      </c>
      <c r="G383" s="53">
        <v>20000</v>
      </c>
      <c r="H383" s="4"/>
    </row>
    <row r="384" spans="1:8" ht="14.25">
      <c r="A384" s="15">
        <v>6112</v>
      </c>
      <c r="B384" s="16">
        <v>5194</v>
      </c>
      <c r="C384" s="17" t="s">
        <v>126</v>
      </c>
      <c r="D384" s="86">
        <v>0</v>
      </c>
      <c r="E384" s="98">
        <v>30000</v>
      </c>
      <c r="F384" s="98">
        <v>30000</v>
      </c>
      <c r="G384" s="53">
        <v>10000</v>
      </c>
      <c r="H384" s="4"/>
    </row>
    <row r="385" spans="1:8" ht="15.75" customHeight="1">
      <c r="A385" s="18"/>
      <c r="B385" s="19"/>
      <c r="C385" s="20" t="s">
        <v>1</v>
      </c>
      <c r="D385" s="87">
        <f>SUM(D366:D384)</f>
        <v>1029704.2699999999</v>
      </c>
      <c r="E385" s="99">
        <f>SUM(E366:E384)</f>
        <v>1597000</v>
      </c>
      <c r="F385" s="99">
        <f>SUM(F366:F384)</f>
        <v>1597000</v>
      </c>
      <c r="G385" s="56">
        <f>SUM(G366:G384)</f>
        <v>1696000</v>
      </c>
      <c r="H385" s="4"/>
    </row>
    <row r="386" spans="1:8" ht="78" customHeight="1">
      <c r="A386" s="10"/>
      <c r="B386" s="11"/>
      <c r="C386" s="49" t="s">
        <v>235</v>
      </c>
      <c r="D386" s="153">
        <v>2686.75</v>
      </c>
      <c r="E386" s="111">
        <v>70000</v>
      </c>
      <c r="F386" s="111">
        <v>132000</v>
      </c>
      <c r="G386" s="65">
        <v>70000</v>
      </c>
      <c r="H386" s="4"/>
    </row>
    <row r="387" spans="1:8" ht="15.75" customHeight="1">
      <c r="A387" s="12"/>
      <c r="B387" s="28"/>
      <c r="C387" s="27" t="s">
        <v>88</v>
      </c>
      <c r="D387" s="145"/>
      <c r="E387" s="102"/>
      <c r="F387" s="102"/>
      <c r="G387" s="59"/>
      <c r="H387" s="4"/>
    </row>
    <row r="388" spans="1:8" ht="15.75" customHeight="1">
      <c r="A388" s="15">
        <v>6171</v>
      </c>
      <c r="B388" s="16">
        <v>5011</v>
      </c>
      <c r="C388" s="17" t="s">
        <v>2</v>
      </c>
      <c r="D388" s="86">
        <v>2793951.5</v>
      </c>
      <c r="E388" s="98">
        <v>4300000</v>
      </c>
      <c r="F388" s="98">
        <v>4296000</v>
      </c>
      <c r="G388" s="53">
        <v>4300000</v>
      </c>
      <c r="H388" s="4"/>
    </row>
    <row r="389" spans="1:8" ht="14.25">
      <c r="A389" s="15">
        <v>6171</v>
      </c>
      <c r="B389" s="16">
        <v>5021</v>
      </c>
      <c r="C389" s="17" t="s">
        <v>56</v>
      </c>
      <c r="D389" s="86">
        <v>5551</v>
      </c>
      <c r="E389" s="98">
        <v>40000</v>
      </c>
      <c r="F389" s="98">
        <v>40000</v>
      </c>
      <c r="G389" s="53">
        <v>40000</v>
      </c>
      <c r="H389" s="4"/>
    </row>
    <row r="390" spans="1:8" ht="14.25">
      <c r="A390" s="15">
        <v>6171</v>
      </c>
      <c r="B390" s="16">
        <v>5031</v>
      </c>
      <c r="C390" s="17" t="s">
        <v>3</v>
      </c>
      <c r="D390" s="86">
        <v>698252.61</v>
      </c>
      <c r="E390" s="98">
        <f>CEILING(E388*0.25,1000)</f>
        <v>1075000</v>
      </c>
      <c r="F390" s="98">
        <v>1075000</v>
      </c>
      <c r="G390" s="53">
        <f>CEILING(G388*0.25,1000)</f>
        <v>1075000</v>
      </c>
      <c r="H390" s="4"/>
    </row>
    <row r="391" spans="1:8" ht="14.25">
      <c r="A391" s="15">
        <v>6171</v>
      </c>
      <c r="B391" s="16">
        <v>5032</v>
      </c>
      <c r="C391" s="17" t="s">
        <v>102</v>
      </c>
      <c r="D391" s="86">
        <v>255690</v>
      </c>
      <c r="E391" s="98">
        <f>CEILING(E388*0.09,1000)</f>
        <v>387000</v>
      </c>
      <c r="F391" s="98">
        <f>CEILING(F388*0.09,1000)</f>
        <v>387000</v>
      </c>
      <c r="G391" s="53">
        <f>CEILING(G388*0.09,1000)</f>
        <v>387000</v>
      </c>
      <c r="H391" s="4"/>
    </row>
    <row r="392" spans="1:8" ht="14.25">
      <c r="A392" s="15">
        <v>6171</v>
      </c>
      <c r="B392" s="16">
        <v>5038</v>
      </c>
      <c r="C392" s="17" t="s">
        <v>103</v>
      </c>
      <c r="D392" s="86">
        <v>26605</v>
      </c>
      <c r="E392" s="98">
        <v>35000</v>
      </c>
      <c r="F392" s="98">
        <v>35000</v>
      </c>
      <c r="G392" s="53">
        <v>37000</v>
      </c>
      <c r="H392" s="4"/>
    </row>
    <row r="393" spans="1:8" ht="14.25">
      <c r="A393" s="15">
        <v>6171</v>
      </c>
      <c r="B393" s="16">
        <v>5133</v>
      </c>
      <c r="C393" s="17" t="s">
        <v>105</v>
      </c>
      <c r="D393" s="86">
        <v>377</v>
      </c>
      <c r="E393" s="98">
        <v>1000</v>
      </c>
      <c r="F393" s="98">
        <v>1000</v>
      </c>
      <c r="G393" s="53">
        <v>1000</v>
      </c>
      <c r="H393" s="4"/>
    </row>
    <row r="394" spans="1:8" ht="14.25">
      <c r="A394" s="15">
        <v>6171</v>
      </c>
      <c r="B394" s="16">
        <v>5134</v>
      </c>
      <c r="C394" s="17" t="s">
        <v>49</v>
      </c>
      <c r="D394" s="86">
        <v>0</v>
      </c>
      <c r="E394" s="98">
        <v>3000</v>
      </c>
      <c r="F394" s="98">
        <v>3000</v>
      </c>
      <c r="G394" s="53">
        <v>1000</v>
      </c>
      <c r="H394" s="4"/>
    </row>
    <row r="395" spans="1:8" ht="14.25">
      <c r="A395" s="15">
        <v>6171</v>
      </c>
      <c r="B395" s="16">
        <v>5136</v>
      </c>
      <c r="C395" s="17" t="s">
        <v>107</v>
      </c>
      <c r="D395" s="86">
        <v>0</v>
      </c>
      <c r="E395" s="98">
        <v>1000</v>
      </c>
      <c r="F395" s="98">
        <v>1000</v>
      </c>
      <c r="G395" s="53">
        <v>1000</v>
      </c>
      <c r="H395" s="4"/>
    </row>
    <row r="396" spans="1:8" ht="14.25">
      <c r="A396" s="15">
        <v>6171</v>
      </c>
      <c r="B396" s="16">
        <v>5137</v>
      </c>
      <c r="C396" s="17" t="s">
        <v>236</v>
      </c>
      <c r="D396" s="86">
        <v>20036.61</v>
      </c>
      <c r="E396" s="98">
        <v>80000</v>
      </c>
      <c r="F396" s="98">
        <v>80000</v>
      </c>
      <c r="G396" s="53">
        <v>50000</v>
      </c>
      <c r="H396" s="4"/>
    </row>
    <row r="397" spans="1:8" ht="14.25">
      <c r="A397" s="15">
        <v>6171</v>
      </c>
      <c r="B397" s="16">
        <v>5139</v>
      </c>
      <c r="C397" s="17" t="s">
        <v>58</v>
      </c>
      <c r="D397" s="86">
        <v>80363.1</v>
      </c>
      <c r="E397" s="98">
        <v>110000</v>
      </c>
      <c r="F397" s="98">
        <v>110000</v>
      </c>
      <c r="G397" s="53">
        <v>110000</v>
      </c>
      <c r="H397" s="4"/>
    </row>
    <row r="398" spans="1:8" ht="14.25">
      <c r="A398" s="15">
        <v>6171</v>
      </c>
      <c r="B398" s="16">
        <v>5151</v>
      </c>
      <c r="C398" s="17" t="s">
        <v>4</v>
      </c>
      <c r="D398" s="86">
        <v>19521</v>
      </c>
      <c r="E398" s="98">
        <v>30000</v>
      </c>
      <c r="F398" s="98">
        <v>30000</v>
      </c>
      <c r="G398" s="53">
        <v>30000</v>
      </c>
      <c r="H398" s="4"/>
    </row>
    <row r="399" spans="1:8" ht="14.25">
      <c r="A399" s="15">
        <v>6171</v>
      </c>
      <c r="B399" s="16">
        <v>5153</v>
      </c>
      <c r="C399" s="17" t="s">
        <v>6</v>
      </c>
      <c r="D399" s="86">
        <v>99923.3</v>
      </c>
      <c r="E399" s="98">
        <v>130000</v>
      </c>
      <c r="F399" s="98">
        <v>130000</v>
      </c>
      <c r="G399" s="53">
        <v>140000</v>
      </c>
      <c r="H399" s="4"/>
    </row>
    <row r="400" spans="1:8" ht="14.25">
      <c r="A400" s="15">
        <v>6171</v>
      </c>
      <c r="B400" s="16">
        <v>5154</v>
      </c>
      <c r="C400" s="17" t="s">
        <v>115</v>
      </c>
      <c r="D400" s="86">
        <v>154490.52</v>
      </c>
      <c r="E400" s="98">
        <v>230000</v>
      </c>
      <c r="F400" s="98">
        <v>230000</v>
      </c>
      <c r="G400" s="53">
        <v>220000</v>
      </c>
      <c r="H400" s="4"/>
    </row>
    <row r="401" spans="1:8" ht="14.25">
      <c r="A401" s="15">
        <v>6171</v>
      </c>
      <c r="B401" s="16">
        <v>5156</v>
      </c>
      <c r="C401" s="17" t="s">
        <v>117</v>
      </c>
      <c r="D401" s="86">
        <v>7014.88</v>
      </c>
      <c r="E401" s="98">
        <v>25000</v>
      </c>
      <c r="F401" s="98">
        <v>25000</v>
      </c>
      <c r="G401" s="53">
        <v>20000</v>
      </c>
      <c r="H401" s="4"/>
    </row>
    <row r="402" spans="1:8" ht="14.25">
      <c r="A402" s="15">
        <v>6171</v>
      </c>
      <c r="B402" s="16">
        <v>5161</v>
      </c>
      <c r="C402" s="17" t="s">
        <v>89</v>
      </c>
      <c r="D402" s="86">
        <v>104516</v>
      </c>
      <c r="E402" s="98">
        <v>130000</v>
      </c>
      <c r="F402" s="98">
        <v>130000</v>
      </c>
      <c r="G402" s="53">
        <v>140000</v>
      </c>
      <c r="H402" s="4"/>
    </row>
    <row r="403" spans="1:8" ht="14.25">
      <c r="A403" s="15">
        <v>6171</v>
      </c>
      <c r="B403" s="16">
        <v>5162</v>
      </c>
      <c r="C403" s="17" t="s">
        <v>118</v>
      </c>
      <c r="D403" s="86">
        <v>29106.91</v>
      </c>
      <c r="E403" s="98">
        <v>40000</v>
      </c>
      <c r="F403" s="98">
        <v>40000</v>
      </c>
      <c r="G403" s="53">
        <v>40000</v>
      </c>
      <c r="H403" s="4"/>
    </row>
    <row r="404" spans="1:8" ht="14.25">
      <c r="A404" s="15">
        <v>6171</v>
      </c>
      <c r="B404" s="16">
        <v>5166</v>
      </c>
      <c r="C404" s="17" t="s">
        <v>122</v>
      </c>
      <c r="D404" s="86">
        <v>12463</v>
      </c>
      <c r="E404" s="98">
        <v>50000</v>
      </c>
      <c r="F404" s="98">
        <v>50000</v>
      </c>
      <c r="G404" s="53">
        <v>40000</v>
      </c>
      <c r="H404" s="4"/>
    </row>
    <row r="405" spans="1:8" ht="14.25">
      <c r="A405" s="15">
        <v>6171</v>
      </c>
      <c r="B405" s="16">
        <v>5167</v>
      </c>
      <c r="C405" s="17" t="s">
        <v>208</v>
      </c>
      <c r="D405" s="86">
        <v>4050</v>
      </c>
      <c r="E405" s="98">
        <v>20000</v>
      </c>
      <c r="F405" s="98">
        <v>20000</v>
      </c>
      <c r="G405" s="53">
        <v>20000</v>
      </c>
      <c r="H405" s="4"/>
    </row>
    <row r="406" spans="1:8" ht="14.25">
      <c r="A406" s="15">
        <v>6171</v>
      </c>
      <c r="B406" s="16">
        <v>5168</v>
      </c>
      <c r="C406" s="17" t="s">
        <v>193</v>
      </c>
      <c r="D406" s="86">
        <v>293217.54</v>
      </c>
      <c r="E406" s="98">
        <v>400000</v>
      </c>
      <c r="F406" s="98">
        <v>380000</v>
      </c>
      <c r="G406" s="53">
        <v>400000</v>
      </c>
      <c r="H406" s="4"/>
    </row>
    <row r="407" spans="1:8" ht="14.25">
      <c r="A407" s="15">
        <v>6171</v>
      </c>
      <c r="B407" s="16">
        <v>5169</v>
      </c>
      <c r="C407" s="17" t="s">
        <v>143</v>
      </c>
      <c r="D407" s="86">
        <v>329114.39</v>
      </c>
      <c r="E407" s="98">
        <v>500000</v>
      </c>
      <c r="F407" s="98">
        <v>500000</v>
      </c>
      <c r="G407" s="53">
        <v>400000</v>
      </c>
      <c r="H407" s="4"/>
    </row>
    <row r="408" spans="1:8" ht="14.25">
      <c r="A408" s="15">
        <v>6171</v>
      </c>
      <c r="B408" s="16">
        <v>5171</v>
      </c>
      <c r="C408" s="17" t="s">
        <v>239</v>
      </c>
      <c r="D408" s="86">
        <v>30318.91</v>
      </c>
      <c r="E408" s="98">
        <v>100000</v>
      </c>
      <c r="F408" s="98">
        <v>100000</v>
      </c>
      <c r="G408" s="53">
        <v>50000</v>
      </c>
      <c r="H408" s="4"/>
    </row>
    <row r="409" spans="1:8" ht="14.25">
      <c r="A409" s="15">
        <v>6171</v>
      </c>
      <c r="B409" s="16">
        <v>5172</v>
      </c>
      <c r="C409" s="17" t="s">
        <v>192</v>
      </c>
      <c r="D409" s="86">
        <v>29040</v>
      </c>
      <c r="E409" s="98">
        <v>10000</v>
      </c>
      <c r="F409" s="98">
        <v>30000</v>
      </c>
      <c r="G409" s="53">
        <v>20000</v>
      </c>
      <c r="H409" s="4"/>
    </row>
    <row r="410" spans="1:8" ht="14.25">
      <c r="A410" s="15">
        <v>6171</v>
      </c>
      <c r="B410" s="16">
        <v>5173</v>
      </c>
      <c r="C410" s="17" t="s">
        <v>209</v>
      </c>
      <c r="D410" s="86">
        <v>314</v>
      </c>
      <c r="E410" s="98">
        <v>5000</v>
      </c>
      <c r="F410" s="98">
        <v>5000</v>
      </c>
      <c r="G410" s="53">
        <v>5000</v>
      </c>
      <c r="H410" s="4"/>
    </row>
    <row r="411" spans="1:8" ht="14.25">
      <c r="A411" s="15">
        <v>6171</v>
      </c>
      <c r="B411" s="16">
        <v>5178</v>
      </c>
      <c r="C411" s="17" t="s">
        <v>154</v>
      </c>
      <c r="D411" s="86">
        <v>30213.73</v>
      </c>
      <c r="E411" s="98">
        <v>40000</v>
      </c>
      <c r="F411" s="98">
        <v>40000</v>
      </c>
      <c r="G411" s="53">
        <v>40000</v>
      </c>
      <c r="H411" s="4"/>
    </row>
    <row r="412" spans="1:8" ht="14.25">
      <c r="A412" s="15">
        <v>6171</v>
      </c>
      <c r="B412" s="16">
        <v>5179</v>
      </c>
      <c r="C412" s="17" t="s">
        <v>95</v>
      </c>
      <c r="D412" s="86">
        <v>11200</v>
      </c>
      <c r="E412" s="98">
        <v>20000</v>
      </c>
      <c r="F412" s="98">
        <v>20000</v>
      </c>
      <c r="G412" s="53">
        <v>20000</v>
      </c>
      <c r="H412" s="4"/>
    </row>
    <row r="413" spans="1:8" ht="14.25">
      <c r="A413" s="15">
        <v>6171</v>
      </c>
      <c r="B413" s="16">
        <v>5182</v>
      </c>
      <c r="C413" s="17" t="s">
        <v>174</v>
      </c>
      <c r="D413" s="86">
        <v>151714</v>
      </c>
      <c r="E413" s="98">
        <v>0</v>
      </c>
      <c r="F413" s="98">
        <v>0</v>
      </c>
      <c r="G413" s="53">
        <v>0</v>
      </c>
      <c r="H413" s="4"/>
    </row>
    <row r="414" spans="1:8" ht="14.25">
      <c r="A414" s="15">
        <v>6171</v>
      </c>
      <c r="B414" s="16">
        <v>5194</v>
      </c>
      <c r="C414" s="17" t="s">
        <v>126</v>
      </c>
      <c r="D414" s="86">
        <v>0</v>
      </c>
      <c r="E414" s="98">
        <v>10000</v>
      </c>
      <c r="F414" s="98">
        <v>10000</v>
      </c>
      <c r="G414" s="53">
        <v>0</v>
      </c>
      <c r="H414" s="4"/>
    </row>
    <row r="415" spans="1:8" ht="14.25">
      <c r="A415" s="15">
        <v>6171</v>
      </c>
      <c r="B415" s="16">
        <v>5229</v>
      </c>
      <c r="C415" s="17" t="s">
        <v>128</v>
      </c>
      <c r="D415" s="86">
        <v>1500</v>
      </c>
      <c r="E415" s="98">
        <v>1500</v>
      </c>
      <c r="F415" s="98">
        <v>1500</v>
      </c>
      <c r="G415" s="53">
        <v>1500</v>
      </c>
      <c r="H415" s="4"/>
    </row>
    <row r="416" spans="1:8" ht="14.25">
      <c r="A416" s="15">
        <v>6171</v>
      </c>
      <c r="B416" s="16">
        <v>5362</v>
      </c>
      <c r="C416" s="17" t="s">
        <v>98</v>
      </c>
      <c r="D416" s="86">
        <v>1500</v>
      </c>
      <c r="E416" s="98">
        <v>3000</v>
      </c>
      <c r="F416" s="98">
        <v>3000</v>
      </c>
      <c r="G416" s="53">
        <v>1500</v>
      </c>
      <c r="H416" s="4"/>
    </row>
    <row r="417" spans="1:8" ht="14.25">
      <c r="A417" s="15">
        <v>6171</v>
      </c>
      <c r="B417" s="16">
        <v>5363</v>
      </c>
      <c r="C417" s="17" t="s">
        <v>82</v>
      </c>
      <c r="D417" s="86">
        <v>0</v>
      </c>
      <c r="E417" s="98">
        <v>1000</v>
      </c>
      <c r="F417" s="98">
        <v>1000</v>
      </c>
      <c r="G417" s="53">
        <v>1000</v>
      </c>
      <c r="H417" s="4"/>
    </row>
    <row r="418" spans="1:8" ht="14.25">
      <c r="A418" s="15">
        <v>6171</v>
      </c>
      <c r="B418" s="16">
        <v>5424</v>
      </c>
      <c r="C418" s="17" t="s">
        <v>136</v>
      </c>
      <c r="D418" s="86">
        <v>13446</v>
      </c>
      <c r="E418" s="98">
        <v>10000</v>
      </c>
      <c r="F418" s="98">
        <v>14000</v>
      </c>
      <c r="G418" s="53">
        <v>20000</v>
      </c>
      <c r="H418" s="4"/>
    </row>
    <row r="419" spans="1:8" ht="14.25">
      <c r="A419" s="15">
        <v>6171</v>
      </c>
      <c r="B419" s="16">
        <v>5499</v>
      </c>
      <c r="C419" s="17" t="s">
        <v>137</v>
      </c>
      <c r="D419" s="86">
        <v>83771</v>
      </c>
      <c r="E419" s="98">
        <v>323000</v>
      </c>
      <c r="F419" s="98">
        <v>323000</v>
      </c>
      <c r="G419" s="53">
        <v>323000</v>
      </c>
      <c r="H419" s="4"/>
    </row>
    <row r="420" spans="1:8" ht="14.25">
      <c r="A420" s="15">
        <v>6171</v>
      </c>
      <c r="B420" s="16">
        <v>6121</v>
      </c>
      <c r="C420" s="17" t="s">
        <v>243</v>
      </c>
      <c r="D420" s="86">
        <v>4144.64</v>
      </c>
      <c r="E420" s="98">
        <v>200000</v>
      </c>
      <c r="F420" s="98">
        <v>200000</v>
      </c>
      <c r="G420" s="53">
        <v>0</v>
      </c>
      <c r="H420" s="4"/>
    </row>
    <row r="421" spans="1:8" ht="14.25">
      <c r="A421" s="15">
        <v>6171</v>
      </c>
      <c r="B421" s="16">
        <v>6122</v>
      </c>
      <c r="C421" s="17" t="s">
        <v>266</v>
      </c>
      <c r="D421" s="86">
        <v>0</v>
      </c>
      <c r="E421" s="98">
        <v>0</v>
      </c>
      <c r="F421" s="98">
        <v>0</v>
      </c>
      <c r="G421" s="53">
        <v>150000</v>
      </c>
      <c r="H421" s="4"/>
    </row>
    <row r="422" spans="1:8" ht="15">
      <c r="A422" s="18"/>
      <c r="B422" s="19"/>
      <c r="C422" s="20" t="s">
        <v>1</v>
      </c>
      <c r="D422" s="87">
        <f>SUM(D388:D421)</f>
        <v>5291406.64</v>
      </c>
      <c r="E422" s="99">
        <f>SUM(E388:E421)</f>
        <v>8310500</v>
      </c>
      <c r="F422" s="99">
        <f>SUM(F388:F421)</f>
        <v>8310500</v>
      </c>
      <c r="G422" s="56">
        <f>SUM(G388:G421)</f>
        <v>8084000</v>
      </c>
      <c r="H422" s="4"/>
    </row>
    <row r="423" spans="1:8" ht="15">
      <c r="A423" s="12"/>
      <c r="B423" s="28"/>
      <c r="C423" s="27" t="s">
        <v>34</v>
      </c>
      <c r="D423" s="145"/>
      <c r="E423" s="102"/>
      <c r="F423" s="102"/>
      <c r="G423" s="59"/>
      <c r="H423" s="4"/>
    </row>
    <row r="424" spans="1:8" ht="14.25">
      <c r="A424" s="15">
        <v>6223</v>
      </c>
      <c r="B424" s="16">
        <v>5169</v>
      </c>
      <c r="C424" s="17" t="s">
        <v>0</v>
      </c>
      <c r="D424" s="86">
        <v>0</v>
      </c>
      <c r="E424" s="98">
        <v>30000</v>
      </c>
      <c r="F424" s="98">
        <v>30000</v>
      </c>
      <c r="G424" s="53">
        <v>0</v>
      </c>
      <c r="H424" s="4"/>
    </row>
    <row r="425" spans="1:8" ht="14.25">
      <c r="A425" s="15">
        <v>6223</v>
      </c>
      <c r="B425" s="16">
        <v>5175</v>
      </c>
      <c r="C425" s="17" t="s">
        <v>10</v>
      </c>
      <c r="D425" s="86">
        <v>0</v>
      </c>
      <c r="E425" s="98">
        <v>5000</v>
      </c>
      <c r="F425" s="98">
        <v>5000</v>
      </c>
      <c r="G425" s="53">
        <v>0</v>
      </c>
      <c r="H425" s="4"/>
    </row>
    <row r="426" spans="1:8" ht="14.25">
      <c r="A426" s="15">
        <v>6223</v>
      </c>
      <c r="B426" s="16">
        <v>5194</v>
      </c>
      <c r="C426" s="17" t="s">
        <v>269</v>
      </c>
      <c r="D426" s="86">
        <v>0</v>
      </c>
      <c r="E426" s="98">
        <v>5000</v>
      </c>
      <c r="F426" s="98">
        <v>5000</v>
      </c>
      <c r="G426" s="53">
        <v>0</v>
      </c>
      <c r="H426" s="4"/>
    </row>
    <row r="427" spans="1:8" ht="14.25">
      <c r="A427" s="15">
        <v>6223</v>
      </c>
      <c r="B427" s="16">
        <v>5901</v>
      </c>
      <c r="C427" s="17" t="s">
        <v>138</v>
      </c>
      <c r="D427" s="86">
        <v>0</v>
      </c>
      <c r="E427" s="98">
        <v>0</v>
      </c>
      <c r="F427" s="98">
        <v>0</v>
      </c>
      <c r="G427" s="53">
        <v>10000</v>
      </c>
      <c r="H427" s="4"/>
    </row>
    <row r="428" spans="1:8" ht="15">
      <c r="A428" s="18"/>
      <c r="B428" s="19"/>
      <c r="C428" s="20" t="s">
        <v>1</v>
      </c>
      <c r="D428" s="87">
        <f>SUM(D424:D427)</f>
        <v>0</v>
      </c>
      <c r="E428" s="99">
        <f>SUM(E424:E427)</f>
        <v>40000</v>
      </c>
      <c r="F428" s="99">
        <f>SUM(F424:F427)</f>
        <v>40000</v>
      </c>
      <c r="G428" s="56">
        <f>SUM(G424:G427)</f>
        <v>10000</v>
      </c>
      <c r="H428" s="4"/>
    </row>
    <row r="429" spans="1:8" ht="14.25">
      <c r="A429" s="12">
        <v>6310</v>
      </c>
      <c r="B429" s="13">
        <v>5163</v>
      </c>
      <c r="C429" s="33" t="s">
        <v>119</v>
      </c>
      <c r="D429" s="88">
        <v>14099.2</v>
      </c>
      <c r="E429" s="110">
        <v>20000</v>
      </c>
      <c r="F429" s="110">
        <v>20000</v>
      </c>
      <c r="G429" s="64">
        <v>20000</v>
      </c>
      <c r="H429" s="4"/>
    </row>
    <row r="430" spans="1:8" ht="15">
      <c r="A430" s="18"/>
      <c r="B430" s="19"/>
      <c r="C430" s="20" t="s">
        <v>1</v>
      </c>
      <c r="D430" s="87">
        <f>SUM(D429)</f>
        <v>14099.2</v>
      </c>
      <c r="E430" s="99">
        <f>SUM(E429)</f>
        <v>20000</v>
      </c>
      <c r="F430" s="99">
        <f>SUM(F429)</f>
        <v>20000</v>
      </c>
      <c r="G430" s="56">
        <f>SUM(G429)</f>
        <v>20000</v>
      </c>
      <c r="H430" s="4"/>
    </row>
    <row r="431" spans="1:8" ht="14.25">
      <c r="A431" s="12">
        <v>6320</v>
      </c>
      <c r="B431" s="13">
        <v>5163</v>
      </c>
      <c r="C431" s="33" t="s">
        <v>120</v>
      </c>
      <c r="D431" s="88">
        <v>283752</v>
      </c>
      <c r="E431" s="110">
        <v>380000</v>
      </c>
      <c r="F431" s="110">
        <v>380000</v>
      </c>
      <c r="G431" s="64">
        <v>400000</v>
      </c>
      <c r="H431" s="4"/>
    </row>
    <row r="432" spans="1:8" ht="15">
      <c r="A432" s="18"/>
      <c r="B432" s="19"/>
      <c r="C432" s="20" t="s">
        <v>1</v>
      </c>
      <c r="D432" s="87">
        <f>SUM(D431)</f>
        <v>283752</v>
      </c>
      <c r="E432" s="99">
        <f>SUM(E431)</f>
        <v>380000</v>
      </c>
      <c r="F432" s="99">
        <f>SUM(F431)</f>
        <v>380000</v>
      </c>
      <c r="G432" s="56">
        <f>SUM(G431)</f>
        <v>400000</v>
      </c>
      <c r="H432" s="4"/>
    </row>
    <row r="433" spans="1:8" ht="14.25">
      <c r="A433" s="12">
        <v>6399</v>
      </c>
      <c r="B433" s="13">
        <v>5362</v>
      </c>
      <c r="C433" s="33" t="s">
        <v>134</v>
      </c>
      <c r="D433" s="88">
        <v>544427.02</v>
      </c>
      <c r="E433" s="110">
        <v>700000</v>
      </c>
      <c r="F433" s="110">
        <v>700000</v>
      </c>
      <c r="G433" s="64">
        <v>800000</v>
      </c>
      <c r="H433" s="4"/>
    </row>
    <row r="434" spans="1:8" ht="14.25">
      <c r="A434" s="15">
        <v>6399</v>
      </c>
      <c r="B434" s="16">
        <v>5363</v>
      </c>
      <c r="C434" s="17" t="s">
        <v>144</v>
      </c>
      <c r="D434" s="86">
        <v>0</v>
      </c>
      <c r="E434" s="98">
        <v>0</v>
      </c>
      <c r="F434" s="98">
        <v>0</v>
      </c>
      <c r="G434" s="53">
        <v>0</v>
      </c>
      <c r="H434" s="4"/>
    </row>
    <row r="435" spans="1:8" ht="14.25">
      <c r="A435" s="15">
        <v>6399</v>
      </c>
      <c r="B435" s="16">
        <v>5365</v>
      </c>
      <c r="C435" s="17" t="s">
        <v>135</v>
      </c>
      <c r="D435" s="86">
        <v>1471930</v>
      </c>
      <c r="E435" s="98">
        <v>1400000</v>
      </c>
      <c r="F435" s="98">
        <v>1472000</v>
      </c>
      <c r="G435" s="53">
        <v>1400000</v>
      </c>
      <c r="H435" s="4"/>
    </row>
    <row r="436" spans="1:8" ht="28.5">
      <c r="A436" s="15">
        <v>6399</v>
      </c>
      <c r="B436" s="16">
        <v>5904</v>
      </c>
      <c r="C436" s="17" t="s">
        <v>186</v>
      </c>
      <c r="D436" s="86">
        <v>23511.72</v>
      </c>
      <c r="E436" s="98">
        <v>0</v>
      </c>
      <c r="F436" s="98">
        <v>23600</v>
      </c>
      <c r="G436" s="53">
        <v>0</v>
      </c>
      <c r="H436" s="4"/>
    </row>
    <row r="437" spans="1:8" ht="15">
      <c r="A437" s="18"/>
      <c r="B437" s="19"/>
      <c r="C437" s="20" t="s">
        <v>1</v>
      </c>
      <c r="D437" s="87">
        <f>SUM(D433:D436)</f>
        <v>2039868.74</v>
      </c>
      <c r="E437" s="99">
        <f>SUM(E433:E436)</f>
        <v>2100000</v>
      </c>
      <c r="F437" s="99">
        <f>SUM(F433:F436)</f>
        <v>2195600</v>
      </c>
      <c r="G437" s="56">
        <f>SUM(G433:G436)</f>
        <v>2200000</v>
      </c>
      <c r="H437" s="4"/>
    </row>
    <row r="438" spans="1:9" ht="14.25">
      <c r="A438" s="12">
        <v>6402</v>
      </c>
      <c r="B438" s="13">
        <v>5364</v>
      </c>
      <c r="C438" s="33" t="s">
        <v>268</v>
      </c>
      <c r="D438" s="88">
        <v>207760</v>
      </c>
      <c r="E438" s="110">
        <v>32000</v>
      </c>
      <c r="F438" s="110">
        <v>228400</v>
      </c>
      <c r="G438" s="64">
        <v>11300</v>
      </c>
      <c r="H438" s="4"/>
      <c r="I438" s="139"/>
    </row>
    <row r="439" spans="1:8" ht="15">
      <c r="A439" s="18"/>
      <c r="B439" s="19"/>
      <c r="C439" s="20" t="s">
        <v>1</v>
      </c>
      <c r="D439" s="87">
        <f>SUM(D438)</f>
        <v>207760</v>
      </c>
      <c r="E439" s="99">
        <f>SUM(E438)</f>
        <v>32000</v>
      </c>
      <c r="F439" s="99">
        <f>SUM(F438)</f>
        <v>228400</v>
      </c>
      <c r="G439" s="56">
        <f>SUM(G438)</f>
        <v>11300</v>
      </c>
      <c r="H439" s="4"/>
    </row>
    <row r="440" spans="1:8" ht="14.25">
      <c r="A440" s="15">
        <v>6409</v>
      </c>
      <c r="B440" s="119">
        <v>5192</v>
      </c>
      <c r="C440" s="120" t="s">
        <v>238</v>
      </c>
      <c r="D440" s="86">
        <v>16387.5</v>
      </c>
      <c r="E440" s="98">
        <v>0</v>
      </c>
      <c r="F440" s="112">
        <v>16400</v>
      </c>
      <c r="G440" s="66">
        <v>0</v>
      </c>
      <c r="H440" s="4"/>
    </row>
    <row r="441" spans="1:8" ht="28.5">
      <c r="A441" s="15">
        <v>6409</v>
      </c>
      <c r="B441" s="16">
        <v>5229</v>
      </c>
      <c r="C441" s="17" t="s">
        <v>80</v>
      </c>
      <c r="D441" s="86">
        <f>SUM(D442:D458)</f>
        <v>789554.12</v>
      </c>
      <c r="E441" s="98">
        <f>SUM(E442:E458)</f>
        <v>800000</v>
      </c>
      <c r="F441" s="112">
        <f>SUM(F442:F458)</f>
        <v>800000</v>
      </c>
      <c r="G441" s="66">
        <f>SUM(G442:G458)</f>
        <v>400000</v>
      </c>
      <c r="H441" s="4"/>
    </row>
    <row r="442" spans="1:8" ht="14.25">
      <c r="A442" s="15"/>
      <c r="B442" s="16"/>
      <c r="C442" s="17" t="s">
        <v>97</v>
      </c>
      <c r="D442" s="86">
        <v>2780</v>
      </c>
      <c r="E442" s="98">
        <v>3000</v>
      </c>
      <c r="F442" s="98">
        <v>3000</v>
      </c>
      <c r="G442" s="53">
        <v>3000</v>
      </c>
      <c r="H442" s="4"/>
    </row>
    <row r="443" spans="1:8" ht="14.25">
      <c r="A443" s="15"/>
      <c r="B443" s="16"/>
      <c r="C443" s="17" t="s">
        <v>83</v>
      </c>
      <c r="D443" s="86">
        <v>10774.12</v>
      </c>
      <c r="E443" s="98">
        <v>11000</v>
      </c>
      <c r="F443" s="98">
        <v>11000</v>
      </c>
      <c r="G443" s="53">
        <v>11000</v>
      </c>
      <c r="H443" s="4"/>
    </row>
    <row r="444" spans="1:8" s="77" customFormat="1" ht="14.25">
      <c r="A444" s="73"/>
      <c r="B444" s="74"/>
      <c r="C444" s="75" t="s">
        <v>73</v>
      </c>
      <c r="D444" s="89">
        <v>0</v>
      </c>
      <c r="E444" s="113">
        <v>10000</v>
      </c>
      <c r="F444" s="89">
        <v>0</v>
      </c>
      <c r="G444" s="76">
        <v>5000</v>
      </c>
      <c r="H444" s="80"/>
    </row>
    <row r="445" spans="1:8" s="77" customFormat="1" ht="14.25">
      <c r="A445" s="73"/>
      <c r="B445" s="74"/>
      <c r="C445" s="75" t="s">
        <v>69</v>
      </c>
      <c r="D445" s="89">
        <v>80000</v>
      </c>
      <c r="E445" s="113">
        <v>60000</v>
      </c>
      <c r="F445" s="89">
        <v>80000</v>
      </c>
      <c r="G445" s="76">
        <v>40000</v>
      </c>
      <c r="H445" s="80"/>
    </row>
    <row r="446" spans="1:8" s="77" customFormat="1" ht="14.25">
      <c r="A446" s="73"/>
      <c r="B446" s="74"/>
      <c r="C446" s="75" t="s">
        <v>70</v>
      </c>
      <c r="D446" s="89">
        <v>20000</v>
      </c>
      <c r="E446" s="113">
        <v>20000</v>
      </c>
      <c r="F446" s="89">
        <v>20000</v>
      </c>
      <c r="G446" s="76">
        <v>10000</v>
      </c>
      <c r="H446" s="80"/>
    </row>
    <row r="447" spans="1:8" s="77" customFormat="1" ht="14.25">
      <c r="A447" s="73"/>
      <c r="B447" s="74"/>
      <c r="C447" s="75" t="s">
        <v>71</v>
      </c>
      <c r="D447" s="89">
        <v>20000</v>
      </c>
      <c r="E447" s="113">
        <v>20000</v>
      </c>
      <c r="F447" s="89">
        <v>20000</v>
      </c>
      <c r="G447" s="76">
        <v>10000</v>
      </c>
      <c r="H447" s="80"/>
    </row>
    <row r="448" spans="1:8" s="77" customFormat="1" ht="14.25">
      <c r="A448" s="73"/>
      <c r="B448" s="74"/>
      <c r="C448" s="75" t="s">
        <v>72</v>
      </c>
      <c r="D448" s="89">
        <v>30000</v>
      </c>
      <c r="E448" s="113">
        <v>30000</v>
      </c>
      <c r="F448" s="89">
        <v>30000</v>
      </c>
      <c r="G448" s="76">
        <v>15000</v>
      </c>
      <c r="H448" s="80"/>
    </row>
    <row r="449" spans="1:8" s="77" customFormat="1" ht="14.25">
      <c r="A449" s="73"/>
      <c r="B449" s="74"/>
      <c r="C449" s="75" t="s">
        <v>74</v>
      </c>
      <c r="D449" s="89">
        <v>45000</v>
      </c>
      <c r="E449" s="113">
        <v>45000</v>
      </c>
      <c r="F449" s="89">
        <v>45000</v>
      </c>
      <c r="G449" s="76">
        <v>22500</v>
      </c>
      <c r="H449" s="80"/>
    </row>
    <row r="450" spans="1:8" s="77" customFormat="1" ht="14.25">
      <c r="A450" s="73"/>
      <c r="B450" s="74"/>
      <c r="C450" s="75" t="s">
        <v>145</v>
      </c>
      <c r="D450" s="89">
        <v>20000</v>
      </c>
      <c r="E450" s="113">
        <v>25000</v>
      </c>
      <c r="F450" s="89">
        <v>20000</v>
      </c>
      <c r="G450" s="76">
        <v>10000</v>
      </c>
      <c r="H450" s="80"/>
    </row>
    <row r="451" spans="1:8" s="77" customFormat="1" ht="14.25">
      <c r="A451" s="73"/>
      <c r="B451" s="74"/>
      <c r="C451" s="75" t="s">
        <v>75</v>
      </c>
      <c r="D451" s="89">
        <v>87000</v>
      </c>
      <c r="E451" s="113">
        <v>82500</v>
      </c>
      <c r="F451" s="89">
        <v>87000</v>
      </c>
      <c r="G451" s="76">
        <v>40000</v>
      </c>
      <c r="H451" s="80"/>
    </row>
    <row r="452" spans="1:8" s="77" customFormat="1" ht="14.25">
      <c r="A452" s="73"/>
      <c r="B452" s="74"/>
      <c r="C452" s="75" t="s">
        <v>237</v>
      </c>
      <c r="D452" s="89">
        <v>350000</v>
      </c>
      <c r="E452" s="113">
        <v>350000</v>
      </c>
      <c r="F452" s="89">
        <v>350000</v>
      </c>
      <c r="G452" s="76">
        <v>175000</v>
      </c>
      <c r="H452" s="80"/>
    </row>
    <row r="453" spans="1:8" s="77" customFormat="1" ht="14.25">
      <c r="A453" s="73"/>
      <c r="B453" s="74"/>
      <c r="C453" s="75" t="s">
        <v>96</v>
      </c>
      <c r="D453" s="89">
        <v>35000</v>
      </c>
      <c r="E453" s="113">
        <v>35000</v>
      </c>
      <c r="F453" s="89">
        <v>35000</v>
      </c>
      <c r="G453" s="76">
        <v>17500</v>
      </c>
      <c r="H453" s="80"/>
    </row>
    <row r="454" spans="1:8" s="77" customFormat="1" ht="14.25">
      <c r="A454" s="73"/>
      <c r="B454" s="74"/>
      <c r="C454" s="75" t="s">
        <v>76</v>
      </c>
      <c r="D454" s="89">
        <v>20000</v>
      </c>
      <c r="E454" s="113">
        <v>20000</v>
      </c>
      <c r="F454" s="89">
        <v>20000</v>
      </c>
      <c r="G454" s="76">
        <v>10000</v>
      </c>
      <c r="H454" s="80"/>
    </row>
    <row r="455" spans="1:8" s="77" customFormat="1" ht="14.25">
      <c r="A455" s="73"/>
      <c r="B455" s="74"/>
      <c r="C455" s="75" t="s">
        <v>77</v>
      </c>
      <c r="D455" s="89">
        <v>19000</v>
      </c>
      <c r="E455" s="113">
        <v>19000</v>
      </c>
      <c r="F455" s="89">
        <v>19000</v>
      </c>
      <c r="G455" s="76">
        <v>9500</v>
      </c>
      <c r="H455" s="80"/>
    </row>
    <row r="456" spans="1:8" s="77" customFormat="1" ht="14.25">
      <c r="A456" s="73"/>
      <c r="B456" s="74"/>
      <c r="C456" s="75" t="s">
        <v>78</v>
      </c>
      <c r="D456" s="89">
        <v>40000</v>
      </c>
      <c r="E456" s="113">
        <v>40000</v>
      </c>
      <c r="F456" s="89">
        <v>40000</v>
      </c>
      <c r="G456" s="76">
        <v>20000</v>
      </c>
      <c r="H456" s="80"/>
    </row>
    <row r="457" spans="1:8" s="77" customFormat="1" ht="14.25">
      <c r="A457" s="73"/>
      <c r="B457" s="74"/>
      <c r="C457" s="75" t="s">
        <v>187</v>
      </c>
      <c r="D457" s="89">
        <v>10000</v>
      </c>
      <c r="E457" s="113">
        <v>0</v>
      </c>
      <c r="F457" s="89">
        <v>10000</v>
      </c>
      <c r="G457" s="76">
        <v>1500</v>
      </c>
      <c r="H457" s="80"/>
    </row>
    <row r="458" spans="1:8" s="77" customFormat="1" ht="14.25">
      <c r="A458" s="73"/>
      <c r="B458" s="74"/>
      <c r="C458" s="75" t="s">
        <v>79</v>
      </c>
      <c r="D458" s="89">
        <v>0</v>
      </c>
      <c r="E458" s="113">
        <v>29500</v>
      </c>
      <c r="F458" s="89">
        <v>10000</v>
      </c>
      <c r="G458" s="76">
        <v>0</v>
      </c>
      <c r="H458" s="80"/>
    </row>
    <row r="459" spans="1:8" ht="14.25">
      <c r="A459" s="15">
        <v>6409</v>
      </c>
      <c r="B459" s="16">
        <v>5329</v>
      </c>
      <c r="C459" s="17" t="s">
        <v>131</v>
      </c>
      <c r="D459" s="86">
        <v>42030</v>
      </c>
      <c r="E459" s="114">
        <v>42000</v>
      </c>
      <c r="F459" s="114">
        <v>42100</v>
      </c>
      <c r="G459" s="67">
        <v>43000</v>
      </c>
      <c r="H459" s="4"/>
    </row>
    <row r="460" spans="1:8" ht="15">
      <c r="A460" s="15">
        <v>6409</v>
      </c>
      <c r="B460" s="16">
        <v>5901</v>
      </c>
      <c r="C460" s="41" t="s">
        <v>139</v>
      </c>
      <c r="D460" s="86">
        <v>0</v>
      </c>
      <c r="E460" s="115">
        <v>129000</v>
      </c>
      <c r="F460" s="115">
        <v>2181800</v>
      </c>
      <c r="G460" s="51">
        <v>106700</v>
      </c>
      <c r="H460" s="4"/>
    </row>
    <row r="461" spans="1:9" ht="15">
      <c r="A461" s="18"/>
      <c r="B461" s="19"/>
      <c r="C461" s="20" t="s">
        <v>1</v>
      </c>
      <c r="D461" s="87">
        <f>D441+D459+D460+D440</f>
        <v>847971.62</v>
      </c>
      <c r="E461" s="140">
        <f>E441+E459+E460+E440</f>
        <v>971000</v>
      </c>
      <c r="F461" s="140">
        <f>F441+F459+F460+F440</f>
        <v>3040300</v>
      </c>
      <c r="G461" s="121">
        <f>G441+G459+G460+G440</f>
        <v>549700</v>
      </c>
      <c r="H461" s="4"/>
      <c r="I461" s="155"/>
    </row>
    <row r="462" spans="1:8" ht="27">
      <c r="A462" s="10"/>
      <c r="B462" s="11">
        <v>8124</v>
      </c>
      <c r="C462" s="34" t="s">
        <v>267</v>
      </c>
      <c r="D462" s="153">
        <v>1782000</v>
      </c>
      <c r="E462" s="111">
        <v>2376000</v>
      </c>
      <c r="F462" s="111">
        <v>2376000</v>
      </c>
      <c r="G462" s="65">
        <v>2376000</v>
      </c>
      <c r="H462" s="4"/>
    </row>
    <row r="463" spans="2:7" ht="14.25">
      <c r="B463" s="16"/>
      <c r="D463" s="85"/>
      <c r="E463" s="116"/>
      <c r="F463" s="116"/>
      <c r="G463" s="68"/>
    </row>
    <row r="464" spans="2:7" ht="14.25">
      <c r="B464" s="16"/>
      <c r="D464" s="85"/>
      <c r="E464" s="116"/>
      <c r="F464" s="116"/>
      <c r="G464" s="68"/>
    </row>
    <row r="465" spans="2:8" ht="15">
      <c r="B465" s="16"/>
      <c r="C465" s="25" t="s">
        <v>13</v>
      </c>
      <c r="D465" s="136">
        <f>D439+D233+D7+D20+D29+D36+D39+D42+D47+D51+D57+D64+D67+D70+D83+D107+D119+D122+D125+D150+D157+D176+D183+D190+D198+D207+D221+D230+D246+D250+D262+D265+D285+D313+D316+D319+D339+D342+D364+D385+D422+D428+D430+D432+D437+D461+D462+D386+D214</f>
        <v>45210420.63000002</v>
      </c>
      <c r="E465" s="135">
        <f>E439+E233+E7+E20+E29+E36+E39+E42+E47+E51+E57+E64+E67+E70+E83+E107+E119+E122+E125+E150+E157+E176+E183+E190+E198+E207+E221+E230+E246+E250+E262+E265+E285+E313+E316+E319+E339+E342+E364+E385+E422+E428+E430+E432+E437+E461+E462+E386+E214</f>
        <v>69193800</v>
      </c>
      <c r="F465" s="135">
        <f>F439+F233+F7+F20+F29+F36+F39+F42+F47+F51+F57+F64+F67+F70+F83+F107+F119+F122+F125+F150+F157+F176+F183+F190+F198+F207+F221+F230+F246+F250+F262+F265+F285+F313+F316+F319+F339+F342+F364+F385+F422+F428+F430+F432+F437+F461+F462+F386+F214</f>
        <v>81088400</v>
      </c>
      <c r="G465" s="69">
        <f>G439+G233+G7+G20+G29+G36+G39+G42+G47+G51+G57+G64+G67+G70+G83+G107+G119+G122+G125+G150+G157+G176+G183+G190+G198+G207+G221+G230+G246+G250+G262+G265+G285+G313+G316+G319+G339+G342+G364+G385+G422+G428+G430+G432+G437+G461+G462+G386+G214</f>
        <v>58785200</v>
      </c>
      <c r="H465" s="4"/>
    </row>
    <row r="466" spans="2:7" ht="15">
      <c r="B466" s="16"/>
      <c r="C466" s="25"/>
      <c r="D466" s="91">
        <f>D465-D462+216491</f>
        <v>43644911.63000002</v>
      </c>
      <c r="E466" s="141">
        <f>E465-E462</f>
        <v>66817800</v>
      </c>
      <c r="F466" s="141">
        <f>F465-F462</f>
        <v>78712400</v>
      </c>
      <c r="G466" s="144">
        <f>G465-G462</f>
        <v>56409200</v>
      </c>
    </row>
    <row r="468" spans="3:7" ht="15">
      <c r="C468" s="72" t="s">
        <v>81</v>
      </c>
      <c r="D468" s="92">
        <v>77647877.65</v>
      </c>
      <c r="E468" s="117">
        <v>69193800</v>
      </c>
      <c r="F468" s="117">
        <v>81088400</v>
      </c>
      <c r="G468" s="70">
        <v>58785200</v>
      </c>
    </row>
    <row r="469" spans="3:7" ht="15">
      <c r="C469" s="17" t="s">
        <v>197</v>
      </c>
      <c r="D469" s="93"/>
      <c r="E469" s="90">
        <f>E468-E465</f>
        <v>0</v>
      </c>
      <c r="F469" s="90">
        <f>F468-F465</f>
        <v>0</v>
      </c>
      <c r="G469" s="69">
        <f>G468-G465</f>
        <v>0</v>
      </c>
    </row>
    <row r="470" spans="4:7" ht="15">
      <c r="D470" s="93"/>
      <c r="E470" s="90"/>
      <c r="F470" s="90"/>
      <c r="G470" s="69"/>
    </row>
    <row r="471" spans="3:7" ht="15">
      <c r="C471" s="17" t="s">
        <v>198</v>
      </c>
      <c r="D471" s="92">
        <f>D465-D462-D472+216491</f>
        <v>29150442.060000017</v>
      </c>
      <c r="E471" s="94">
        <f>E465-E462-E472</f>
        <v>44967800</v>
      </c>
      <c r="F471" s="94">
        <f>F465-F462-F472</f>
        <v>50435100</v>
      </c>
      <c r="G471" s="71">
        <f>G465-G462-G472</f>
        <v>46189200</v>
      </c>
    </row>
    <row r="472" spans="2:7" ht="15">
      <c r="B472" s="32">
        <v>6121</v>
      </c>
      <c r="C472" s="17" t="s">
        <v>199</v>
      </c>
      <c r="D472" s="154">
        <f>D19+D28+D35+D63+D135+D136+D175+D189+D220+D244+D245+D261+D284+D312+D338+D420+D421</f>
        <v>14494469.57</v>
      </c>
      <c r="E472" s="133">
        <f>E19+E28+E35+E63+E135+E136+E175+E189+E220+E244+E245+E261+E284+E312+E338+E420+E421</f>
        <v>21850000</v>
      </c>
      <c r="F472" s="133">
        <f>F19+F28+F35+F63+F135+F136+F175+F189+F220+F244+F245+F261+F284+F312+F338+F420+F421</f>
        <v>28277300</v>
      </c>
      <c r="G472" s="71">
        <f>G19+G28+G35+G63+G135+G136+G175+G189+G220+G244+G245+G261+G284+G312+G338+G420+G421</f>
        <v>10220000</v>
      </c>
    </row>
    <row r="473" spans="4:7" ht="15">
      <c r="D473" s="134">
        <f>SUM(D471:D472)</f>
        <v>43644911.63000002</v>
      </c>
      <c r="E473" s="142">
        <f>SUM(E471:E472)</f>
        <v>66817800</v>
      </c>
      <c r="F473" s="142">
        <f>SUM(F471:F472)</f>
        <v>78712400</v>
      </c>
      <c r="G473" s="143">
        <f>SUM(G471:G472)</f>
        <v>56409200</v>
      </c>
    </row>
    <row r="474" ht="15">
      <c r="H474" s="4"/>
    </row>
    <row r="475" ht="15">
      <c r="H475" s="4"/>
    </row>
  </sheetData>
  <sheetProtection/>
  <autoFilter ref="A1:B475"/>
  <printOptions horizontalCentered="1"/>
  <pageMargins left="0.2362204724409449" right="0.2362204724409449" top="0.5905511811023623" bottom="0.3937007874015748" header="0.1968503937007874" footer="0.1968503937007874"/>
  <pageSetup horizontalDpi="600" verticalDpi="600" orientation="landscape" paperSize="9" scale="96" r:id="rId1"/>
  <headerFooter alignWithMargins="0">
    <oddHeader>&amp;C&amp;"Arial,Tučné"&amp;20Rozpočet výdajů 2021 - návrh</oddHeader>
    <oddFooter>&amp;C&amp;P/&amp;N</oddFooter>
  </headerFooter>
  <rowBreaks count="13" manualBreakCount="13">
    <brk id="20" max="6" man="1"/>
    <brk id="42" max="6" man="1"/>
    <brk id="70" max="6" man="1"/>
    <brk id="107" max="6" man="1"/>
    <brk id="138" max="6" man="1"/>
    <brk id="176" max="6" man="1"/>
    <brk id="207" max="6" man="1"/>
    <brk id="233" max="6" man="1"/>
    <brk id="265" max="6" man="1"/>
    <brk id="285" max="6" man="1"/>
    <brk id="319" max="6" man="1"/>
    <brk id="386" max="6" man="1"/>
    <brk id="4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Gabriel</dc:creator>
  <cp:keywords/>
  <dc:description/>
  <cp:lastModifiedBy>tajemnice</cp:lastModifiedBy>
  <cp:lastPrinted>2020-11-25T13:43:52Z</cp:lastPrinted>
  <dcterms:created xsi:type="dcterms:W3CDTF">2009-01-25T16:35:25Z</dcterms:created>
  <dcterms:modified xsi:type="dcterms:W3CDTF">2020-11-27T11:10:45Z</dcterms:modified>
  <cp:category/>
  <cp:version/>
  <cp:contentType/>
  <cp:contentStatus/>
</cp:coreProperties>
</file>