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Výdaje" sheetId="1" r:id="rId1"/>
    <sheet name="List1 (2)" sheetId="2" r:id="rId2"/>
    <sheet name="ROZ" sheetId="3" r:id="rId3"/>
  </sheets>
  <definedNames>
    <definedName name="_xlnm._FilterDatabase" localSheetId="1" hidden="1">'List1 (2)'!$A$1:$B$549</definedName>
    <definedName name="_xlnm._FilterDatabase" localSheetId="0" hidden="1">'Výdaje'!$A$1:$B$498</definedName>
    <definedName name="_xlnm.Print_Titles" localSheetId="1">'List1 (2)'!$1:$1</definedName>
    <definedName name="_xlnm.Print_Titles" localSheetId="0">'Výdaje'!$1:$1</definedName>
    <definedName name="_xlnm.Print_Area" localSheetId="1">'List1 (2)'!$A$1:$I$525</definedName>
    <definedName name="_xlnm.Print_Area" localSheetId="0">'Výdaje'!$A$1:$F$475</definedName>
  </definedNames>
  <calcPr fullCalcOnLoad="1"/>
</workbook>
</file>

<file path=xl/sharedStrings.xml><?xml version="1.0" encoding="utf-8"?>
<sst xmlns="http://schemas.openxmlformats.org/spreadsheetml/2006/main" count="3904" uniqueCount="414">
  <si>
    <t>nákup ostatních služeb</t>
  </si>
  <si>
    <t>celkem</t>
  </si>
  <si>
    <t>platy zaměstnanců</t>
  </si>
  <si>
    <t>povinné pojistné na soc.zabezp.</t>
  </si>
  <si>
    <t>studená voda</t>
  </si>
  <si>
    <t>opravy a udržování</t>
  </si>
  <si>
    <t>plyn</t>
  </si>
  <si>
    <t>prádlo, oděv, obuv</t>
  </si>
  <si>
    <t>cestovné</t>
  </si>
  <si>
    <t>ochranné pomůcky</t>
  </si>
  <si>
    <t>pohoštění</t>
  </si>
  <si>
    <t>věcné dary</t>
  </si>
  <si>
    <t xml:space="preserve">3111 MŠ </t>
  </si>
  <si>
    <t xml:space="preserve">3399 KPOZ </t>
  </si>
  <si>
    <t>Výdaje celkem</t>
  </si>
  <si>
    <t>1031 Pěstební činnost</t>
  </si>
  <si>
    <t xml:space="preserve">2310  Pitná voda </t>
  </si>
  <si>
    <t xml:space="preserve">2333  Úpravy drobných vodních toků </t>
  </si>
  <si>
    <t xml:space="preserve">3314  Činnosti knihovnické </t>
  </si>
  <si>
    <t xml:space="preserve"> 3322  Obnova a zachov.kultur.památek </t>
  </si>
  <si>
    <t>3330  Činnosti registr.církví</t>
  </si>
  <si>
    <t xml:space="preserve">3341  Rozhlas a televize </t>
  </si>
  <si>
    <t xml:space="preserve">3392 Kulturní dům  </t>
  </si>
  <si>
    <t xml:space="preserve">3419 Ost.tělovýchovná činnost  </t>
  </si>
  <si>
    <t xml:space="preserve">3421 Využití volného času (mládež lihovar) </t>
  </si>
  <si>
    <t xml:space="preserve"> 3612 Bytové hospodářství</t>
  </si>
  <si>
    <t xml:space="preserve">3631 Veřejné osvětlení </t>
  </si>
  <si>
    <t xml:space="preserve">3632 Pohřebnictví  </t>
  </si>
  <si>
    <t xml:space="preserve">3639 Komunální služby  </t>
  </si>
  <si>
    <t xml:space="preserve">3722 Sběr a svoz komunálního odpadu </t>
  </si>
  <si>
    <t xml:space="preserve">3725 Sběr a svoz tříděného odpadu </t>
  </si>
  <si>
    <t xml:space="preserve"> 3729 Ostatní nakládání s odpady </t>
  </si>
  <si>
    <t xml:space="preserve"> 3745 Péče o vzhled obcí  </t>
  </si>
  <si>
    <t xml:space="preserve">4319 Ost.výdaje - ZP a Soc.zdrav.komise  </t>
  </si>
  <si>
    <t>4351  DPS a peč.služba</t>
  </si>
  <si>
    <t xml:space="preserve"> 5311  Policie městyse</t>
  </si>
  <si>
    <t xml:space="preserve"> 5512 Požární ochrana  </t>
  </si>
  <si>
    <t xml:space="preserve">6112  Zastupitelstvo městyse </t>
  </si>
  <si>
    <t xml:space="preserve">6223  Mezinárodní spolupráce  </t>
  </si>
  <si>
    <t xml:space="preserve"> 2219 Chodníky </t>
  </si>
  <si>
    <t xml:space="preserve">opravy a udržování </t>
  </si>
  <si>
    <t>3113 ZŠ</t>
  </si>
  <si>
    <t>nákup kolků</t>
  </si>
  <si>
    <t>ostatní osobní výdaje</t>
  </si>
  <si>
    <t xml:space="preserve">3349 Jedovnický zpravodaj </t>
  </si>
  <si>
    <t xml:space="preserve"> </t>
  </si>
  <si>
    <t xml:space="preserve"> 2143 Cest. ruch, rekreační oblast</t>
  </si>
  <si>
    <t>2212 Silnice</t>
  </si>
  <si>
    <t xml:space="preserve">  </t>
  </si>
  <si>
    <t xml:space="preserve">2321  Odvádění a čištění odpadních vod </t>
  </si>
  <si>
    <t>3122 Střední školy</t>
  </si>
  <si>
    <t>3231 Umělecké školy</t>
  </si>
  <si>
    <t>3313  Filmová tvorba (kino)</t>
  </si>
  <si>
    <t>5399 Přestupková komise</t>
  </si>
  <si>
    <t>5212 Rezerva krizové situace</t>
  </si>
  <si>
    <t xml:space="preserve">prádlo, oděv, obuv </t>
  </si>
  <si>
    <t xml:space="preserve">cestovné </t>
  </si>
  <si>
    <t>nákup zboží za účelem dalšího prodeje</t>
  </si>
  <si>
    <t xml:space="preserve">3319  Ostatní zál.kultury + sál Chaloupky </t>
  </si>
  <si>
    <t>§</t>
  </si>
  <si>
    <t>pol.</t>
  </si>
  <si>
    <t>popis</t>
  </si>
  <si>
    <r>
      <t>nákup ostatních služeb</t>
    </r>
    <r>
      <rPr>
        <sz val="10"/>
        <rFont val="Arial"/>
        <family val="2"/>
      </rPr>
      <t xml:space="preserve"> (revize)</t>
    </r>
  </si>
  <si>
    <r>
      <t>ostatní osobní výdaje</t>
    </r>
    <r>
      <rPr>
        <sz val="10"/>
        <rFont val="Arial"/>
        <family val="2"/>
      </rPr>
      <t xml:space="preserve"> (dohody)</t>
    </r>
  </si>
  <si>
    <r>
      <t xml:space="preserve">nákup ostatních služeb </t>
    </r>
    <r>
      <rPr>
        <sz val="10"/>
        <rFont val="Arial"/>
        <family val="2"/>
      </rPr>
      <t>(přednášky, revize, BOZP)</t>
    </r>
  </si>
  <si>
    <t>nákup materiálu j.n.</t>
  </si>
  <si>
    <t>ORJ</t>
  </si>
  <si>
    <t>celkem www</t>
  </si>
  <si>
    <t>celkem JIK</t>
  </si>
  <si>
    <t>celkem KTV</t>
  </si>
  <si>
    <t>programové vybavení</t>
  </si>
  <si>
    <t>fond oprav Veselec</t>
  </si>
  <si>
    <r>
      <t xml:space="preserve">nákup ostatních služeb </t>
    </r>
    <r>
      <rPr>
        <sz val="10"/>
        <rFont val="Arial"/>
        <family val="2"/>
      </rPr>
      <t>(AVE komunální + BIO odpad)</t>
    </r>
  </si>
  <si>
    <r>
      <t>nákup ostatních služeb</t>
    </r>
    <r>
      <rPr>
        <sz val="10"/>
        <rFont val="Arial"/>
        <family val="2"/>
      </rPr>
      <t xml:space="preserve"> (rozbory vody skládka)</t>
    </r>
  </si>
  <si>
    <r>
      <t>opravy a udržování</t>
    </r>
    <r>
      <rPr>
        <sz val="10"/>
        <rFont val="Arial"/>
        <family val="2"/>
      </rPr>
      <t xml:space="preserve"> (opravy Magma)</t>
    </r>
  </si>
  <si>
    <r>
      <t xml:space="preserve">nájemné </t>
    </r>
    <r>
      <rPr>
        <sz val="10"/>
        <rFont val="Arial"/>
        <family val="2"/>
      </rPr>
      <t>(pronájem radar)</t>
    </r>
  </si>
  <si>
    <r>
      <t>ostatní platy</t>
    </r>
    <r>
      <rPr>
        <sz val="10"/>
        <rFont val="Arial"/>
        <family val="2"/>
      </rPr>
      <t xml:space="preserve"> (refundace mzdy)</t>
    </r>
  </si>
  <si>
    <t>refundace OSVČ</t>
  </si>
  <si>
    <t>služby Ginis, Codexis</t>
  </si>
  <si>
    <t>Junák - český skaut</t>
  </si>
  <si>
    <t>Klub dobré pohody Jedovnice</t>
  </si>
  <si>
    <t>Klub vodních sporů Jedovnice</t>
  </si>
  <si>
    <t>Mateřské a rodinné centrum Dymáček</t>
  </si>
  <si>
    <t>Český svaz včelařů</t>
  </si>
  <si>
    <t>Minigolf club Jedovnice</t>
  </si>
  <si>
    <t>Pionýr Jedovnice</t>
  </si>
  <si>
    <t>SK Jedovnice</t>
  </si>
  <si>
    <t>Staré časy Jedovnice</t>
  </si>
  <si>
    <t>Svaz tělesně postižených Jedovnice</t>
  </si>
  <si>
    <t>TJ Sokol Jedovnice</t>
  </si>
  <si>
    <t>Dary + rezerva</t>
  </si>
  <si>
    <t>neinvestiční transfery neziskovým a podobným organizacím</t>
  </si>
  <si>
    <r>
      <t>budovy</t>
    </r>
    <r>
      <rPr>
        <sz val="10"/>
        <rFont val="Arial"/>
        <family val="2"/>
      </rPr>
      <t xml:space="preserve"> (snížení energetické náročnosti ZŠ)</t>
    </r>
  </si>
  <si>
    <t>Příjmy celkem</t>
  </si>
  <si>
    <r>
      <t xml:space="preserve">Investiční transfery spolkům </t>
    </r>
    <r>
      <rPr>
        <sz val="10"/>
        <rFont val="Arial"/>
        <family val="2"/>
      </rPr>
      <t>(spolek voda)</t>
    </r>
  </si>
  <si>
    <t>umělecká díla a předměty</t>
  </si>
  <si>
    <t>budovy, haly, stavby</t>
  </si>
  <si>
    <t>pozemky</t>
  </si>
  <si>
    <t>úhrada sankcí jiným rozpočtům</t>
  </si>
  <si>
    <t>poskytnuté náhrady</t>
  </si>
  <si>
    <t>platby daní a poplatků</t>
  </si>
  <si>
    <t>Svaz měst a obcí ČR</t>
  </si>
  <si>
    <r>
      <t>poskytnuté náhrady</t>
    </r>
    <r>
      <rPr>
        <sz val="10"/>
        <rFont val="Arial"/>
        <family val="2"/>
      </rPr>
      <t xml:space="preserve"> (soudní poplatek Trojáček)</t>
    </r>
  </si>
  <si>
    <t>průtokové dotace ZŠ</t>
  </si>
  <si>
    <t xml:space="preserve">plyn </t>
  </si>
  <si>
    <t>odměny za užití duševního vlastnictví</t>
  </si>
  <si>
    <r>
      <t>nájemné</t>
    </r>
    <r>
      <rPr>
        <sz val="10"/>
        <rFont val="Arial"/>
        <family val="2"/>
      </rPr>
      <t xml:space="preserve"> (Státní pozemkový úřad + Musilovi, Pudilová)</t>
    </r>
  </si>
  <si>
    <r>
      <t>nákup ostatních služeb</t>
    </r>
    <r>
      <rPr>
        <sz val="10"/>
        <rFont val="Arial"/>
        <family val="2"/>
      </rPr>
      <t xml:space="preserve"> (nové přípojky, elektřina)</t>
    </r>
  </si>
  <si>
    <r>
      <t>nákup ostatních služeb</t>
    </r>
    <r>
      <rPr>
        <sz val="10"/>
        <rFont val="Arial"/>
        <family val="2"/>
      </rPr>
      <t xml:space="preserve"> (výkopové práce)</t>
    </r>
  </si>
  <si>
    <t>platba daní a poplatků státnímu rozpočtu</t>
  </si>
  <si>
    <t>dopravní prostředky</t>
  </si>
  <si>
    <t xml:space="preserve">6171 Činnost místní správy  </t>
  </si>
  <si>
    <t>poštovní služby</t>
  </si>
  <si>
    <t>poskytnuté náhrady (pojistná údálost)</t>
  </si>
  <si>
    <t>nákup materiálu j. n. (blahopřání, aranžmá, barvy kronika)</t>
  </si>
  <si>
    <t>opravy a udržování (výtah)</t>
  </si>
  <si>
    <r>
      <t>opravy a udržování</t>
    </r>
    <r>
      <rPr>
        <sz val="11"/>
        <color indexed="30"/>
        <rFont val="Arial"/>
        <family val="2"/>
      </rPr>
      <t xml:space="preserve"> </t>
    </r>
  </si>
  <si>
    <t>Skutečnost 2015</t>
  </si>
  <si>
    <t>Skutečnost 2016</t>
  </si>
  <si>
    <t>Rozpočet 2016</t>
  </si>
  <si>
    <t>Rozpočet 2017</t>
  </si>
  <si>
    <r>
      <t>budovy, haly, stavby</t>
    </r>
    <r>
      <rPr>
        <sz val="10"/>
        <color indexed="10"/>
        <rFont val="Arial"/>
        <family val="2"/>
      </rPr>
      <t xml:space="preserve"> (průtah 1.000.000)</t>
    </r>
  </si>
  <si>
    <r>
      <t xml:space="preserve">nákup ostatních služeb </t>
    </r>
    <r>
      <rPr>
        <sz val="10"/>
        <rFont val="Arial"/>
        <family val="2"/>
      </rPr>
      <t>(čištění kanal.)</t>
    </r>
  </si>
  <si>
    <r>
      <t xml:space="preserve">ostatní osobní výdaje </t>
    </r>
    <r>
      <rPr>
        <sz val="10"/>
        <rFont val="Arial"/>
        <family val="2"/>
      </rPr>
      <t>(dohody)</t>
    </r>
  </si>
  <si>
    <r>
      <t xml:space="preserve">nákup ostatních služeb </t>
    </r>
    <r>
      <rPr>
        <sz val="10"/>
        <rFont val="Arial"/>
        <family val="2"/>
      </rPr>
      <t>(prádelna, revize)</t>
    </r>
  </si>
  <si>
    <r>
      <t xml:space="preserve">nákup ostatních služeb </t>
    </r>
    <r>
      <rPr>
        <sz val="10"/>
        <rFont val="Arial"/>
        <family val="2"/>
      </rPr>
      <t>(čistírna, revize)</t>
    </r>
  </si>
  <si>
    <r>
      <t xml:space="preserve">zpracování dat, udržovací poplatky </t>
    </r>
    <r>
      <rPr>
        <sz val="10"/>
        <rFont val="Arial"/>
        <family val="2"/>
      </rPr>
      <t>(aktualizace SW)</t>
    </r>
  </si>
  <si>
    <r>
      <t>plyn</t>
    </r>
    <r>
      <rPr>
        <sz val="10"/>
        <rFont val="Arial"/>
        <family val="2"/>
      </rPr>
      <t xml:space="preserve"> (přefakturace od Zelinky + prodejna)</t>
    </r>
  </si>
  <si>
    <r>
      <t xml:space="preserve">platby daní a poplatků </t>
    </r>
    <r>
      <rPr>
        <sz val="10"/>
        <rFont val="Arial"/>
        <family val="2"/>
      </rPr>
      <t>(daň z převodu nemovit.)</t>
    </r>
  </si>
  <si>
    <r>
      <t>budovy, haly, stavby</t>
    </r>
    <r>
      <rPr>
        <sz val="10"/>
        <rFont val="Arial"/>
        <family val="2"/>
      </rPr>
      <t xml:space="preserve"> (dřevák)</t>
    </r>
  </si>
  <si>
    <r>
      <t xml:space="preserve">nákup ostatních služeb </t>
    </r>
    <r>
      <rPr>
        <sz val="10"/>
        <rFont val="Arial"/>
        <family val="2"/>
      </rPr>
      <t>(AVE tříděný odpad, SITA SD)</t>
    </r>
  </si>
  <si>
    <r>
      <t>nákup ostatních služeb</t>
    </r>
    <r>
      <rPr>
        <sz val="10"/>
        <rFont val="Arial"/>
        <family val="2"/>
      </rPr>
      <t xml:space="preserve"> (lékařské prohlídky, kácení)</t>
    </r>
  </si>
  <si>
    <r>
      <t>nájemné</t>
    </r>
    <r>
      <rPr>
        <sz val="10"/>
        <rFont val="Arial"/>
        <family val="2"/>
      </rPr>
      <t xml:space="preserve"> (nájem plošiny)</t>
    </r>
  </si>
  <si>
    <r>
      <t xml:space="preserve">prádlo, oděv, obuv </t>
    </r>
    <r>
      <rPr>
        <sz val="10"/>
        <rFont val="Arial"/>
        <family val="2"/>
      </rPr>
      <t>(reflexní montérky)</t>
    </r>
  </si>
  <si>
    <r>
      <t xml:space="preserve">nákup ostatních služeb </t>
    </r>
    <r>
      <rPr>
        <sz val="10"/>
        <rFont val="Arial"/>
        <family val="2"/>
      </rPr>
      <t>(malování spol.prostor 20.000, vyúčtování služeb Vrba + Los 32.000, revize)</t>
    </r>
  </si>
  <si>
    <r>
      <t>ost.nákupy jinde nezařazené</t>
    </r>
    <r>
      <rPr>
        <sz val="10"/>
        <rFont val="Arial"/>
        <family val="2"/>
      </rPr>
      <t xml:space="preserve"> (ošatné)</t>
    </r>
  </si>
  <si>
    <t>rozdíl v příjmech a výdajích</t>
  </si>
  <si>
    <t>Spolek Bivoj</t>
  </si>
  <si>
    <r>
      <t>Sdružení obcí a měst jižní Moravy</t>
    </r>
    <r>
      <rPr>
        <sz val="10"/>
        <rFont val="Arial"/>
        <family val="2"/>
      </rPr>
      <t xml:space="preserve"> (1 Kč obyvatel)</t>
    </r>
  </si>
  <si>
    <r>
      <t xml:space="preserve">platby daní a poplatků </t>
    </r>
    <r>
      <rPr>
        <sz val="10"/>
        <rFont val="Arial"/>
        <family val="2"/>
      </rPr>
      <t>(dálniční známka)</t>
    </r>
  </si>
  <si>
    <r>
      <t xml:space="preserve">ostatní osobní výdaje </t>
    </r>
    <r>
      <rPr>
        <sz val="10"/>
        <rFont val="Arial"/>
        <family val="2"/>
      </rPr>
      <t>(dohody - překládání)</t>
    </r>
  </si>
  <si>
    <r>
      <t xml:space="preserve">ostatní osobní výdaje </t>
    </r>
    <r>
      <rPr>
        <sz val="10"/>
        <rFont val="Arial"/>
        <family val="2"/>
      </rPr>
      <t>(dohody kronikář, správcová)</t>
    </r>
  </si>
  <si>
    <r>
      <t xml:space="preserve">ostatní osobní výdaje </t>
    </r>
    <r>
      <rPr>
        <sz val="10"/>
        <rFont val="Arial"/>
        <family val="2"/>
      </rPr>
      <t>(dohody-zpěváci,malování kroniky)</t>
    </r>
  </si>
  <si>
    <t>odměny členů zastupitelstev</t>
  </si>
  <si>
    <t>povin.pojistné na veřejné zdravotní pojištění</t>
  </si>
  <si>
    <r>
      <t>povinné pojistné</t>
    </r>
    <r>
      <rPr>
        <sz val="10"/>
        <rFont val="Arial"/>
        <family val="2"/>
      </rPr>
      <t xml:space="preserve"> (zákonné pojištění zaměstnavatele)</t>
    </r>
  </si>
  <si>
    <r>
      <t xml:space="preserve">ost.povinné pojistné </t>
    </r>
    <r>
      <rPr>
        <sz val="10"/>
        <rFont val="Arial"/>
        <family val="2"/>
      </rPr>
      <t>(refundace pojistného)</t>
    </r>
  </si>
  <si>
    <r>
      <t xml:space="preserve">léky a zdravotnický materiál </t>
    </r>
    <r>
      <rPr>
        <sz val="10"/>
        <rFont val="Arial"/>
        <family val="2"/>
      </rPr>
      <t>(lékárnička)</t>
    </r>
  </si>
  <si>
    <t>léky a zdravotnický materiál (lékárnička)</t>
  </si>
  <si>
    <t>knihy, učební pomůcky a tisk</t>
  </si>
  <si>
    <r>
      <t>knihy, učební pomůcky a tisk</t>
    </r>
    <r>
      <rPr>
        <sz val="10"/>
        <rFont val="Arial"/>
        <family val="2"/>
      </rPr>
      <t xml:space="preserve"> (tisk zpravodaje)</t>
    </r>
  </si>
  <si>
    <r>
      <t xml:space="preserve">drobný hmotný dl.majetek </t>
    </r>
    <r>
      <rPr>
        <sz val="10"/>
        <rFont val="Arial"/>
        <family val="2"/>
      </rPr>
      <t>(40.000 závěsy, výčep, kávovar, chladnička, skříň)</t>
    </r>
  </si>
  <si>
    <r>
      <t xml:space="preserve">drobný hmotný dl.majetek </t>
    </r>
    <r>
      <rPr>
        <sz val="10"/>
        <rFont val="Arial"/>
        <family val="2"/>
      </rPr>
      <t>(Větřák, rozšíření programů)</t>
    </r>
  </si>
  <si>
    <r>
      <t xml:space="preserve">drobný hmotný dl.majetek </t>
    </r>
    <r>
      <rPr>
        <sz val="10"/>
        <rFont val="Arial"/>
        <family val="2"/>
      </rPr>
      <t xml:space="preserve"> (herní prvky)</t>
    </r>
  </si>
  <si>
    <t>drobný hmotný dl.majetek  (4 byty)</t>
  </si>
  <si>
    <t xml:space="preserve">drobný hmotný dl.majetek </t>
  </si>
  <si>
    <r>
      <t xml:space="preserve">drobný hmotný dl.majetek  </t>
    </r>
    <r>
      <rPr>
        <sz val="10"/>
        <rFont val="Arial"/>
        <family val="2"/>
      </rPr>
      <t>(termoporty)</t>
    </r>
  </si>
  <si>
    <r>
      <t xml:space="preserve">drobný hmotný dl.majetek </t>
    </r>
    <r>
      <rPr>
        <sz val="10"/>
        <rFont val="Arial"/>
        <family val="2"/>
      </rPr>
      <t>(dokrytí dotace)</t>
    </r>
  </si>
  <si>
    <r>
      <t xml:space="preserve">drobný hmotný dl.majetek </t>
    </r>
    <r>
      <rPr>
        <sz val="10"/>
        <rFont val="Arial"/>
        <family val="2"/>
      </rPr>
      <t>(kontejnery RO-poškození)</t>
    </r>
  </si>
  <si>
    <r>
      <t xml:space="preserve">nákup materiálu j.n. </t>
    </r>
    <r>
      <rPr>
        <sz val="10"/>
        <rFont val="Arial"/>
        <family val="2"/>
      </rPr>
      <t>(sazenice a pod.)</t>
    </r>
  </si>
  <si>
    <t>nákup materiálu j.n. (čistidla, toal.papír, nádobí)</t>
  </si>
  <si>
    <r>
      <t xml:space="preserve">úroky z úvěru </t>
    </r>
    <r>
      <rPr>
        <sz val="10"/>
        <rFont val="Arial"/>
        <family val="2"/>
      </rPr>
      <t>(chatky ATC)</t>
    </r>
  </si>
  <si>
    <r>
      <t>úroky z úvěru</t>
    </r>
    <r>
      <rPr>
        <sz val="10"/>
        <rFont val="Arial"/>
        <family val="2"/>
      </rPr>
      <t xml:space="preserve"> (průmysl. zóna)</t>
    </r>
  </si>
  <si>
    <r>
      <t>úroky z úvěru</t>
    </r>
    <r>
      <rPr>
        <sz val="10"/>
        <rFont val="Arial"/>
        <family val="2"/>
      </rPr>
      <t xml:space="preserve"> (snížení energetické náročnosti ZŠ)</t>
    </r>
  </si>
  <si>
    <r>
      <t xml:space="preserve">studená voda </t>
    </r>
    <r>
      <rPr>
        <sz val="10"/>
        <rFont val="Arial"/>
        <family val="2"/>
      </rPr>
      <t>(sběrnů dvůr)</t>
    </r>
  </si>
  <si>
    <t>elektická energie</t>
  </si>
  <si>
    <r>
      <t>elektická energie</t>
    </r>
    <r>
      <rPr>
        <sz val="10"/>
        <rFont val="Arial"/>
        <family val="2"/>
      </rPr>
      <t xml:space="preserve"> (náklady na elektřinu SPŠ)</t>
    </r>
  </si>
  <si>
    <r>
      <t xml:space="preserve">elektická energie </t>
    </r>
    <r>
      <rPr>
        <sz val="10"/>
        <rFont val="Arial"/>
        <family val="2"/>
      </rPr>
      <t>(přefakturace od Zelinky + prodejna)</t>
    </r>
  </si>
  <si>
    <r>
      <t>elektická energie energie</t>
    </r>
    <r>
      <rPr>
        <sz val="10"/>
        <rFont val="Arial"/>
        <family val="2"/>
      </rPr>
      <t xml:space="preserve"> (sběrný dvůr)</t>
    </r>
  </si>
  <si>
    <t>pohonné hmoty a maziva</t>
  </si>
  <si>
    <t>služby telekomunikací a radiokomunikací</t>
  </si>
  <si>
    <t>služby peněžních ústavů</t>
  </si>
  <si>
    <r>
      <t xml:space="preserve">služby peněžních ústavů </t>
    </r>
    <r>
      <rPr>
        <sz val="10"/>
        <rFont val="Arial"/>
        <family val="2"/>
      </rPr>
      <t>(pojištění majetku městyse)</t>
    </r>
  </si>
  <si>
    <r>
      <t>nájemné</t>
    </r>
    <r>
      <rPr>
        <sz val="10"/>
        <rFont val="Arial"/>
        <family val="2"/>
      </rPr>
      <t xml:space="preserve"> (filmy)</t>
    </r>
  </si>
  <si>
    <r>
      <t>nájemné</t>
    </r>
    <r>
      <rPr>
        <sz val="10"/>
        <rFont val="Arial"/>
        <family val="2"/>
      </rPr>
      <t xml:space="preserve"> (Pořízek - uložení žebříku)</t>
    </r>
  </si>
  <si>
    <r>
      <t>nájemné</t>
    </r>
    <r>
      <rPr>
        <sz val="10"/>
        <rFont val="Arial"/>
        <family val="2"/>
      </rPr>
      <t xml:space="preserve"> (Frohlichovi, Mazalová + pozemky rybník)</t>
    </r>
  </si>
  <si>
    <t>konzultační, poradenské a právní služby</t>
  </si>
  <si>
    <t>služby školení a vzdělávání</t>
  </si>
  <si>
    <r>
      <t>nákup ostatních služeb</t>
    </r>
    <r>
      <rPr>
        <sz val="10"/>
        <rFont val="Arial"/>
        <family val="2"/>
      </rPr>
      <t xml:space="preserve"> (hudební vystoupení DPS)</t>
    </r>
  </si>
  <si>
    <r>
      <t>opravy a udržování</t>
    </r>
    <r>
      <rPr>
        <sz val="10"/>
        <rFont val="Arial"/>
        <family val="2"/>
      </rPr>
      <t xml:space="preserve"> (čekárny)</t>
    </r>
  </si>
  <si>
    <r>
      <t>pohoštění</t>
    </r>
    <r>
      <rPr>
        <sz val="10"/>
        <rFont val="Arial"/>
        <family val="2"/>
      </rPr>
      <t xml:space="preserve"> (rozkvetlé Jedovnice)</t>
    </r>
  </si>
  <si>
    <t>účastnické poplatky na konference</t>
  </si>
  <si>
    <r>
      <t xml:space="preserve">poskytnuté náhrady </t>
    </r>
    <r>
      <rPr>
        <sz val="10"/>
        <rFont val="Arial"/>
        <family val="2"/>
      </rPr>
      <t>(splátka půjčky AVE)</t>
    </r>
  </si>
  <si>
    <r>
      <t>výdaje na dopravní územní obslužnost</t>
    </r>
    <r>
      <rPr>
        <sz val="10"/>
        <rFont val="Arial"/>
        <family val="2"/>
      </rPr>
      <t xml:space="preserve"> (IDS)</t>
    </r>
  </si>
  <si>
    <r>
      <t xml:space="preserve">věcné dary </t>
    </r>
    <r>
      <rPr>
        <sz val="10"/>
        <rFont val="Arial"/>
        <family val="2"/>
      </rPr>
      <t>(propagační předměty)</t>
    </r>
  </si>
  <si>
    <r>
      <t xml:space="preserve">věcné dary </t>
    </r>
    <r>
      <rPr>
        <sz val="10"/>
        <rFont val="Arial"/>
        <family val="2"/>
      </rPr>
      <t>(kytky, balíčky, ubrousky, děti do I.třídy ZŠ)</t>
    </r>
  </si>
  <si>
    <r>
      <t xml:space="preserve">neinvestiční transfery </t>
    </r>
    <r>
      <rPr>
        <sz val="10"/>
        <rFont val="Arial"/>
        <family val="2"/>
      </rPr>
      <t>(spolek tajemníků)</t>
    </r>
  </si>
  <si>
    <t xml:space="preserve">neinvestiční transfery </t>
  </si>
  <si>
    <r>
      <t xml:space="preserve">neinvestiční transfery </t>
    </r>
    <r>
      <rPr>
        <sz val="10"/>
        <rFont val="Arial"/>
        <family val="2"/>
      </rPr>
      <t>(2000 asociace)</t>
    </r>
  </si>
  <si>
    <r>
      <t>neinv. transfer obcím</t>
    </r>
    <r>
      <rPr>
        <sz val="10"/>
        <rFont val="Arial"/>
        <family val="2"/>
      </rPr>
      <t xml:space="preserve"> (MěÚ Blansko na přest.komisi)</t>
    </r>
  </si>
  <si>
    <t>neinv. transfer obcím</t>
  </si>
  <si>
    <r>
      <t xml:space="preserve">neinv.transfery </t>
    </r>
    <r>
      <rPr>
        <sz val="10"/>
        <rFont val="Arial"/>
        <family val="2"/>
      </rPr>
      <t>(příspěvek Spolek Moravský kras)</t>
    </r>
  </si>
  <si>
    <t>neinvestiční příspěvek zřizovaným PO</t>
  </si>
  <si>
    <t>neinvestiční příspěvek cizím PO</t>
  </si>
  <si>
    <r>
      <t xml:space="preserve">platby daní a poplatků </t>
    </r>
    <r>
      <rPr>
        <sz val="10"/>
        <rFont val="Arial"/>
        <family val="2"/>
      </rPr>
      <t>(odhad DPH)</t>
    </r>
  </si>
  <si>
    <r>
      <t xml:space="preserve">platby daní a poplatků </t>
    </r>
    <r>
      <rPr>
        <sz val="10"/>
        <rFont val="Arial"/>
        <family val="2"/>
      </rPr>
      <t>(odhad daň za městys)</t>
    </r>
  </si>
  <si>
    <t>náhrada mezd v době nemoci</t>
  </si>
  <si>
    <t>dary obyvatelstvu - peněžní (vítání občánků)</t>
  </si>
  <si>
    <t>sociální fond</t>
  </si>
  <si>
    <t>nespecifikované rezervy</t>
  </si>
  <si>
    <t>nespecifikované rezervy (REZERVA)</t>
  </si>
  <si>
    <r>
      <t>ostatní neinvestiční výdaje j.n.</t>
    </r>
    <r>
      <rPr>
        <sz val="10"/>
        <rFont val="Arial"/>
        <family val="2"/>
      </rPr>
      <t xml:space="preserve"> (Floch)</t>
    </r>
  </si>
  <si>
    <r>
      <t xml:space="preserve">ostatní neinvestiční výdaje j.n. </t>
    </r>
    <r>
      <rPr>
        <sz val="10"/>
        <rFont val="Arial"/>
        <family val="2"/>
      </rPr>
      <t>(vyúčtování za 2016)</t>
    </r>
  </si>
  <si>
    <r>
      <t>stroje přístroje a zařízení</t>
    </r>
    <r>
      <rPr>
        <sz val="10"/>
        <rFont val="Arial"/>
        <family val="2"/>
      </rPr>
      <t xml:space="preserve"> (myčka)</t>
    </r>
  </si>
  <si>
    <r>
      <t xml:space="preserve">splátky úvěrů
</t>
    </r>
    <r>
      <rPr>
        <sz val="10"/>
        <rFont val="Arial"/>
        <family val="2"/>
      </rPr>
      <t>(kemp chaty, prům.zóna, snížení en.náročnosti ZŠ)</t>
    </r>
  </si>
  <si>
    <r>
      <t>dlouhodobý majetek j.n.</t>
    </r>
    <r>
      <rPr>
        <sz val="10"/>
        <rFont val="Arial"/>
        <family val="2"/>
      </rPr>
      <t xml:space="preserve"> (eIDAS)</t>
    </r>
  </si>
  <si>
    <r>
      <t>nákup ostatních služeb</t>
    </r>
    <r>
      <rPr>
        <sz val="10"/>
        <color indexed="10"/>
        <rFont val="Arial"/>
        <family val="2"/>
      </rPr>
      <t xml:space="preserve"> (likvidace dřeváku 100.000)</t>
    </r>
  </si>
  <si>
    <r>
      <t>pozemky</t>
    </r>
    <r>
      <rPr>
        <sz val="10"/>
        <rFont val="Arial"/>
        <family val="2"/>
      </rPr>
      <t xml:space="preserve"> (r. 2016 nákup pozemků Moťovská)</t>
    </r>
  </si>
  <si>
    <t>kulturní komise</t>
  </si>
  <si>
    <r>
      <t xml:space="preserve">investiční transfery církvím </t>
    </r>
    <r>
      <rPr>
        <sz val="10"/>
        <color indexed="8"/>
        <rFont val="Arial"/>
        <family val="2"/>
      </rPr>
      <t>(ŘK-obnova lavic v kostele)</t>
    </r>
  </si>
  <si>
    <r>
      <t xml:space="preserve">nákup zboží za účelem dalšího prodeje </t>
    </r>
    <r>
      <rPr>
        <sz val="10"/>
        <color indexed="8"/>
        <rFont val="Arial"/>
        <family val="2"/>
      </rPr>
      <t>(kalendáře)</t>
    </r>
  </si>
  <si>
    <t>4379 Ost.sl. a činnosti v oblasti soc.prevence</t>
  </si>
  <si>
    <r>
      <t>nespecifikované rezervy</t>
    </r>
    <r>
      <rPr>
        <sz val="10"/>
        <rFont val="Arial"/>
        <family val="2"/>
      </rPr>
      <t xml:space="preserve"> (</t>
    </r>
    <r>
      <rPr>
        <sz val="10"/>
        <color indexed="10"/>
        <rFont val="Arial"/>
        <family val="2"/>
      </rPr>
      <t>200.000 participat. rozpočet</t>
    </r>
    <r>
      <rPr>
        <sz val="10"/>
        <rFont val="Arial"/>
        <family val="2"/>
      </rPr>
      <t>)</t>
    </r>
  </si>
  <si>
    <r>
      <t xml:space="preserve">opravy a udržování </t>
    </r>
    <r>
      <rPr>
        <sz val="10"/>
        <rFont val="Arial"/>
        <family val="2"/>
      </rPr>
      <t>(oprava fasády ZŠ)</t>
    </r>
  </si>
  <si>
    <r>
      <t xml:space="preserve">opravy a udržování </t>
    </r>
    <r>
      <rPr>
        <sz val="10"/>
        <rFont val="Arial"/>
        <family val="2"/>
      </rPr>
      <t>(150.000 Kamil, 17.000 poj.událost)</t>
    </r>
  </si>
  <si>
    <t>průtokové dotace MŠ</t>
  </si>
  <si>
    <t>Skutečnost 2017</t>
  </si>
  <si>
    <t>Rozpočet 2018</t>
  </si>
  <si>
    <r>
      <t xml:space="preserve">budovy, haly, stavby </t>
    </r>
    <r>
      <rPr>
        <sz val="10"/>
        <rFont val="Arial"/>
        <family val="2"/>
      </rPr>
      <t>(r. 2016: 100.000 dotace SZIF altán, lavičky, 25.000 projekt Hastrman; 2017 WC ATC)</t>
    </r>
  </si>
  <si>
    <t>2293  Provoz veř.sil.dopravy (IDS)</t>
  </si>
  <si>
    <r>
      <t>nákup ostatních služeb</t>
    </r>
    <r>
      <rPr>
        <sz val="10"/>
        <rFont val="Arial"/>
        <family val="2"/>
      </rPr>
      <t xml:space="preserve"> </t>
    </r>
  </si>
  <si>
    <t>ostatní neinvestiční výdaje j.n.</t>
  </si>
  <si>
    <r>
      <t xml:space="preserve">budovy </t>
    </r>
    <r>
      <rPr>
        <sz val="10"/>
        <rFont val="Arial"/>
        <family val="2"/>
      </rPr>
      <t>(ozvučení, dveře)</t>
    </r>
  </si>
  <si>
    <t>věcné dary (knihy prvňáčci)</t>
  </si>
  <si>
    <t>nájem</t>
  </si>
  <si>
    <r>
      <t>budovy</t>
    </r>
    <r>
      <rPr>
        <sz val="10"/>
        <rFont val="Arial"/>
        <family val="2"/>
      </rPr>
      <t xml:space="preserve"> (rekonstrukce prostor ve sklepě pro zeleň+přístřešek)</t>
    </r>
  </si>
  <si>
    <t>stroje, přístroje zařízení</t>
  </si>
  <si>
    <t>nákup dlouhodobého hmotném majetku j.n.</t>
  </si>
  <si>
    <t>nákup materálu j.n.</t>
  </si>
  <si>
    <t>6114 Volby</t>
  </si>
  <si>
    <t>věcné dary (propagační předměty)</t>
  </si>
  <si>
    <t>platby sankcí jiným rozpočtům</t>
  </si>
  <si>
    <t>úhrady sankcí jiným rozpočtům</t>
  </si>
  <si>
    <t>ČČK MS Jedovnice</t>
  </si>
  <si>
    <t>stroje, přístroje, zařízení</t>
  </si>
  <si>
    <r>
      <t>nákup ostatních služeb</t>
    </r>
    <r>
      <rPr>
        <sz val="10"/>
        <rFont val="Arial"/>
        <family val="2"/>
      </rPr>
      <t xml:space="preserve"> (www stránky - programátor)</t>
    </r>
  </si>
  <si>
    <t xml:space="preserve">stroje, přístroje, zařízení </t>
  </si>
  <si>
    <r>
      <t>nespecifikované rezervy</t>
    </r>
    <r>
      <rPr>
        <sz val="10"/>
        <rFont val="Arial"/>
        <family val="2"/>
      </rPr>
      <t xml:space="preserve"> (odměny 300 hodin-rezerva)</t>
    </r>
  </si>
  <si>
    <r>
      <t xml:space="preserve">budovy, haly, stavby </t>
    </r>
    <r>
      <rPr>
        <sz val="10"/>
        <rFont val="Arial"/>
        <family val="2"/>
      </rPr>
      <t>(herní prvky)</t>
    </r>
  </si>
  <si>
    <t xml:space="preserve">nákup ostatních služeb </t>
  </si>
  <si>
    <r>
      <t>ostatní inv.transfery</t>
    </r>
    <r>
      <rPr>
        <sz val="10"/>
        <rFont val="Arial"/>
        <family val="2"/>
      </rPr>
      <t xml:space="preserve"> (štěpkovač)</t>
    </r>
  </si>
  <si>
    <t>nespecifikované rezervy (mládež SDH)</t>
  </si>
  <si>
    <r>
      <t xml:space="preserve">nespecifikované rezervy </t>
    </r>
    <r>
      <rPr>
        <sz val="10"/>
        <rFont val="Arial"/>
        <family val="2"/>
      </rPr>
      <t>(dokrytí dotace 135.000)</t>
    </r>
  </si>
  <si>
    <r>
      <t xml:space="preserve">drobný hmotný dl.majetek </t>
    </r>
    <r>
      <rPr>
        <sz val="10"/>
        <rFont val="Arial"/>
        <family val="2"/>
      </rPr>
      <t>(kontejnery)</t>
    </r>
  </si>
  <si>
    <t>nákup materiálu j.n. (+ náhradní díly)</t>
  </si>
  <si>
    <r>
      <t>nákup ostatních služeb</t>
    </r>
    <r>
      <rPr>
        <sz val="10"/>
        <rFont val="Arial"/>
        <family val="2"/>
      </rPr>
      <t xml:space="preserve"> (zaměření, taras-dozor, administrace, např. zemní práce, projekty pro opravu atd.)</t>
    </r>
  </si>
  <si>
    <r>
      <t>nákup materiálu j.n.</t>
    </r>
    <r>
      <rPr>
        <sz val="10"/>
        <rFont val="Arial"/>
        <family val="2"/>
      </rPr>
      <t xml:space="preserve"> (posyp, zpomal.prahy+značky)</t>
    </r>
  </si>
  <si>
    <r>
      <t>nákup materiálu j.n.</t>
    </r>
    <r>
      <rPr>
        <sz val="10"/>
        <rFont val="Arial"/>
        <family val="2"/>
      </rPr>
      <t xml:space="preserve"> (posyp, zatravňovací dlažba)</t>
    </r>
  </si>
  <si>
    <r>
      <t>nákup ostatních služeb</t>
    </r>
    <r>
      <rPr>
        <sz val="10"/>
        <rFont val="Arial"/>
        <family val="2"/>
      </rPr>
      <t xml:space="preserve"> 
</t>
    </r>
    <r>
      <rPr>
        <sz val="10"/>
        <color indexed="30"/>
        <rFont val="Arial"/>
        <family val="2"/>
      </rPr>
      <t>- chodník Kopeček 100.000</t>
    </r>
    <r>
      <rPr>
        <sz val="10"/>
        <color indexed="10"/>
        <rFont val="Arial"/>
        <family val="2"/>
      </rPr>
      <t xml:space="preserve">
- Kovářova ulička 10.000
- cesta u Vančurů 10.000</t>
    </r>
  </si>
  <si>
    <r>
      <t xml:space="preserve">investiční transfery spolkům 
</t>
    </r>
    <r>
      <rPr>
        <sz val="10"/>
        <rFont val="Arial"/>
        <family val="2"/>
      </rPr>
      <t>(r. 2015 Singletrail - projekt cyklostezek)</t>
    </r>
  </si>
  <si>
    <r>
      <t>nákup ostatních služeb</t>
    </r>
    <r>
      <rPr>
        <sz val="10"/>
        <rFont val="Arial"/>
        <family val="2"/>
      </rPr>
      <t xml:space="preserve"> (servis plynového zařízení)</t>
    </r>
  </si>
  <si>
    <r>
      <t>opravy a udržování</t>
    </r>
    <r>
      <rPr>
        <sz val="10"/>
        <rFont val="Arial"/>
        <family val="2"/>
      </rPr>
      <t xml:space="preserve"> </t>
    </r>
    <r>
      <rPr>
        <sz val="10"/>
        <color indexed="10"/>
        <rFont val="Arial"/>
        <family val="2"/>
      </rPr>
      <t>(oprava sedadel v kině)</t>
    </r>
  </si>
  <si>
    <t>drobný hmotný dl.majetek</t>
  </si>
  <si>
    <t>opravy a udržování (Hošek)</t>
  </si>
  <si>
    <r>
      <t>opravy a udržování</t>
    </r>
    <r>
      <rPr>
        <sz val="10"/>
        <rFont val="Arial"/>
        <family val="2"/>
      </rPr>
      <t xml:space="preserve"> </t>
    </r>
    <r>
      <rPr>
        <sz val="10"/>
        <color indexed="10"/>
        <rFont val="Arial"/>
        <family val="2"/>
      </rPr>
      <t>(oprava židlí KD)</t>
    </r>
  </si>
  <si>
    <r>
      <t xml:space="preserve">budovy, haly, stavby
</t>
    </r>
    <r>
      <rPr>
        <sz val="10"/>
        <rFont val="Arial"/>
        <family val="2"/>
      </rPr>
      <t xml:space="preserve">2016 (rekonstrukce sociálky + vydlážděná plocha), 
</t>
    </r>
    <r>
      <rPr>
        <sz val="10"/>
        <color indexed="30"/>
        <rFont val="Arial"/>
        <family val="2"/>
      </rPr>
      <t>2017 (kabiny rekonstrukce KD)</t>
    </r>
  </si>
  <si>
    <r>
      <t xml:space="preserve">nákup materiálu j.n. </t>
    </r>
    <r>
      <rPr>
        <sz val="10"/>
        <rFont val="Arial"/>
        <family val="2"/>
      </rPr>
      <t>(materiál na úrdžbu herních prvků)</t>
    </r>
  </si>
  <si>
    <t xml:space="preserve">nákup materiálu j.n.. </t>
  </si>
  <si>
    <r>
      <t>opravy a udržování</t>
    </r>
    <r>
      <rPr>
        <sz val="10"/>
        <rFont val="Arial"/>
        <family val="2"/>
      </rPr>
      <t xml:space="preserve"> </t>
    </r>
    <r>
      <rPr>
        <sz val="10"/>
        <color indexed="30"/>
        <rFont val="Arial"/>
        <family val="2"/>
      </rPr>
      <t>(oprava hřbitovní zdi)</t>
    </r>
  </si>
  <si>
    <r>
      <t xml:space="preserve">nákup ostatních služeb </t>
    </r>
    <r>
      <rPr>
        <sz val="10"/>
        <color indexed="30"/>
        <rFont val="Arial"/>
        <family val="2"/>
      </rPr>
      <t>(výsadba zeleně)</t>
    </r>
  </si>
  <si>
    <r>
      <t xml:space="preserve">ostatní inv.transfe. </t>
    </r>
    <r>
      <rPr>
        <sz val="10"/>
        <color indexed="30"/>
        <rFont val="Arial"/>
        <family val="2"/>
      </rPr>
      <t>(SVAK - přípojka vody márnice)</t>
    </r>
  </si>
  <si>
    <t>stroje přístroje a zařízení</t>
  </si>
  <si>
    <r>
      <t xml:space="preserve">ostatní nein.transfery </t>
    </r>
    <r>
      <rPr>
        <sz val="10"/>
        <rFont val="Arial"/>
        <family val="2"/>
      </rPr>
      <t>(kompostéry)</t>
    </r>
  </si>
  <si>
    <r>
      <t xml:space="preserve">drobný hmotný dl.majetek </t>
    </r>
    <r>
      <rPr>
        <sz val="10"/>
        <rFont val="Arial"/>
        <family val="2"/>
      </rPr>
      <t>(kam.systém, tablet, mobil)</t>
    </r>
  </si>
  <si>
    <r>
      <t xml:space="preserve">stroje, přístroje zařízení </t>
    </r>
    <r>
      <rPr>
        <sz val="10"/>
        <rFont val="Arial"/>
        <family val="2"/>
      </rPr>
      <t>(kam.systém)</t>
    </r>
  </si>
  <si>
    <r>
      <t xml:space="preserve">nájemné za nájem s právem koupě </t>
    </r>
    <r>
      <rPr>
        <sz val="10"/>
        <rFont val="Arial"/>
        <family val="2"/>
      </rPr>
      <t>(kopírka)</t>
    </r>
  </si>
  <si>
    <r>
      <t>nákup ostatních služeb</t>
    </r>
    <r>
      <rPr>
        <sz val="10"/>
        <rFont val="Arial"/>
        <family val="2"/>
      </rPr>
      <t xml:space="preserve"> (RPA zahrada MŠ)</t>
    </r>
  </si>
  <si>
    <r>
      <t xml:space="preserve">nákup ostatních služeb </t>
    </r>
    <r>
      <rPr>
        <sz val="10"/>
        <rFont val="Arial"/>
        <family val="2"/>
      </rPr>
      <t>(grafické práce)</t>
    </r>
  </si>
  <si>
    <r>
      <t>drobný hmotný dl.majetek</t>
    </r>
    <r>
      <rPr>
        <sz val="10"/>
        <rFont val="Arial"/>
        <family val="2"/>
      </rPr>
      <t xml:space="preserve"> </t>
    </r>
    <r>
      <rPr>
        <sz val="10"/>
        <color indexed="10"/>
        <rFont val="Arial"/>
        <family val="2"/>
      </rPr>
      <t>(Vánoční osvětlení)</t>
    </r>
  </si>
  <si>
    <r>
      <rPr>
        <sz val="11"/>
        <rFont val="Arial"/>
        <family val="2"/>
      </rPr>
      <t>budovy, haly, stavby</t>
    </r>
    <r>
      <rPr>
        <sz val="10"/>
        <color indexed="30"/>
        <rFont val="Arial"/>
        <family val="2"/>
      </rPr>
      <t xml:space="preserve"> (chodník 239.580, přípojka 142.175, WC 195.4</t>
    </r>
    <r>
      <rPr>
        <sz val="10"/>
        <color indexed="30"/>
        <rFont val="Arial"/>
        <family val="2"/>
      </rPr>
      <t>87)</t>
    </r>
  </si>
  <si>
    <r>
      <t>věcné dary</t>
    </r>
    <r>
      <rPr>
        <sz val="10"/>
        <rFont val="Arial"/>
        <family val="2"/>
      </rPr>
      <t xml:space="preserve"> (dárky na Vánoce DPS)</t>
    </r>
  </si>
  <si>
    <r>
      <t xml:space="preserve">drobný hmotný dl.majetek </t>
    </r>
    <r>
      <rPr>
        <sz val="10"/>
        <rFont val="Arial"/>
        <family val="2"/>
      </rPr>
      <t>(PC, mobil)</t>
    </r>
  </si>
  <si>
    <r>
      <t xml:space="preserve">drobný hmotný dl.majetek  </t>
    </r>
    <r>
      <rPr>
        <sz val="10"/>
        <rFont val="Arial"/>
        <family val="2"/>
      </rPr>
      <t>(2017 počítače, židle, záložní zdroje, regály, mobily, státní znak, tiskárna) + vybavení místnosti č. 3</t>
    </r>
  </si>
  <si>
    <r>
      <t xml:space="preserve">nájemné </t>
    </r>
    <r>
      <rPr>
        <sz val="10"/>
        <rFont val="Arial"/>
        <family val="2"/>
      </rPr>
      <t>(2017 kopírkka)</t>
    </r>
  </si>
  <si>
    <r>
      <t xml:space="preserve">opravy a udržování </t>
    </r>
    <r>
      <rPr>
        <sz val="10"/>
        <rFont val="Arial"/>
        <family val="2"/>
      </rPr>
      <t>(oprava podlahy místnost č. 3)</t>
    </r>
  </si>
  <si>
    <r>
      <t xml:space="preserve">nákup ostatních služeb </t>
    </r>
    <r>
      <rPr>
        <sz val="10"/>
        <rFont val="Arial"/>
        <family val="2"/>
      </rPr>
      <t>(ohňostroj)</t>
    </r>
  </si>
  <si>
    <r>
      <t>nákup ostatních služeb</t>
    </r>
    <r>
      <rPr>
        <sz val="10"/>
        <rFont val="Arial"/>
        <family val="2"/>
      </rPr>
      <t xml:space="preserve"> (stravenky, malování, GDPR 130.000)</t>
    </r>
  </si>
  <si>
    <r>
      <t xml:space="preserve">neinv.transfery </t>
    </r>
    <r>
      <rPr>
        <sz val="10"/>
        <rFont val="Arial"/>
        <family val="2"/>
      </rPr>
      <t>(SVAK členský příspěvek)</t>
    </r>
  </si>
  <si>
    <r>
      <t>opravy a udržování</t>
    </r>
    <r>
      <rPr>
        <sz val="11"/>
        <color indexed="10"/>
        <rFont val="Arial"/>
        <family val="2"/>
      </rPr>
      <t xml:space="preserve"> </t>
    </r>
    <r>
      <rPr>
        <sz val="10"/>
        <color indexed="10"/>
        <rFont val="Arial"/>
        <family val="2"/>
      </rPr>
      <t>(oprava odpadu+podlaha)</t>
    </r>
  </si>
  <si>
    <r>
      <t>věcné dary</t>
    </r>
    <r>
      <rPr>
        <sz val="10"/>
        <rFont val="Arial"/>
        <family val="2"/>
      </rPr>
      <t xml:space="preserve"> </t>
    </r>
    <r>
      <rPr>
        <sz val="10"/>
        <color indexed="10"/>
        <rFont val="Arial"/>
        <family val="2"/>
      </rPr>
      <t>(rozkvetlé Jedovnice)</t>
    </r>
  </si>
  <si>
    <r>
      <t>opravy a udržování</t>
    </r>
    <r>
      <rPr>
        <sz val="10"/>
        <rFont val="Arial"/>
        <family val="2"/>
      </rPr>
      <t xml:space="preserve"> </t>
    </r>
  </si>
  <si>
    <r>
      <t xml:space="preserve">drobný hmotný dl.majetek </t>
    </r>
    <r>
      <rPr>
        <sz val="10"/>
        <rFont val="Arial"/>
        <family val="2"/>
      </rPr>
      <t xml:space="preserve"> </t>
    </r>
    <r>
      <rPr>
        <sz val="10"/>
        <color indexed="10"/>
        <rFont val="Arial"/>
        <family val="2"/>
      </rPr>
      <t>(regály)</t>
    </r>
  </si>
  <si>
    <r>
      <t xml:space="preserve">opravy a udržování </t>
    </r>
    <r>
      <rPr>
        <sz val="10"/>
        <color indexed="30"/>
        <rFont val="Arial"/>
        <family val="2"/>
      </rPr>
      <t>(opravy chodníku álej + Kopeček)</t>
    </r>
  </si>
  <si>
    <r>
      <t xml:space="preserve">opravy a udržování 
</t>
    </r>
    <r>
      <rPr>
        <sz val="10"/>
        <color indexed="10"/>
        <rFont val="Arial"/>
        <family val="2"/>
      </rPr>
      <t xml:space="preserve">(+ Sotolář směr parkoviště nad kurty) </t>
    </r>
    <r>
      <rPr>
        <sz val="10"/>
        <rFont val="Arial"/>
        <family val="2"/>
      </rPr>
      <t xml:space="preserve">
2016 oprava dešťové kanalizace Olšovecká</t>
    </r>
  </si>
  <si>
    <r>
      <t xml:space="preserve">příspěvek </t>
    </r>
    <r>
      <rPr>
        <sz val="11"/>
        <color indexed="30"/>
        <rFont val="Arial"/>
        <family val="2"/>
      </rPr>
      <t>Svazek - II. fáze intezif.ČOV a kanalizace</t>
    </r>
  </si>
  <si>
    <r>
      <t xml:space="preserve">opravy a udržování </t>
    </r>
    <r>
      <rPr>
        <sz val="10"/>
        <color indexed="30"/>
        <rFont val="Arial"/>
        <family val="2"/>
      </rPr>
      <t>(ul. Legionářská)</t>
    </r>
  </si>
  <si>
    <r>
      <t>budovy, haly, stavby</t>
    </r>
    <r>
      <rPr>
        <sz val="10"/>
        <rFont val="Arial"/>
        <family val="2"/>
      </rPr>
      <t xml:space="preserve"> </t>
    </r>
    <r>
      <rPr>
        <sz val="10"/>
        <color indexed="30"/>
        <rFont val="Arial"/>
        <family val="2"/>
      </rPr>
      <t>(snížení en.náročnosti MŠ)</t>
    </r>
  </si>
  <si>
    <r>
      <t xml:space="preserve">opravy a udržování </t>
    </r>
    <r>
      <rPr>
        <sz val="10"/>
        <color indexed="30"/>
        <rFont val="Arial"/>
        <family val="2"/>
      </rPr>
      <t>(strop - havarie)</t>
    </r>
  </si>
  <si>
    <r>
      <t xml:space="preserve">drobný hmotný dl.majetek  </t>
    </r>
    <r>
      <rPr>
        <sz val="10"/>
        <rFont val="Arial"/>
        <family val="2"/>
      </rPr>
      <t>(2016 rámy na výstavu)</t>
    </r>
  </si>
  <si>
    <r>
      <t>nákup ostatních služeb</t>
    </r>
    <r>
      <rPr>
        <sz val="10"/>
        <color indexed="10"/>
        <rFont val="Arial"/>
        <family val="2"/>
      </rPr>
      <t xml:space="preserve"> (oprava kříže u kostela)</t>
    </r>
  </si>
  <si>
    <r>
      <t xml:space="preserve">plyn </t>
    </r>
    <r>
      <rPr>
        <sz val="10"/>
        <color indexed="10"/>
        <rFont val="Arial"/>
        <family val="2"/>
      </rPr>
      <t>(nárůst, nový kotel???)</t>
    </r>
  </si>
  <si>
    <r>
      <t xml:space="preserve">budovy, haly, stavby </t>
    </r>
    <r>
      <rPr>
        <sz val="10"/>
        <color indexed="30"/>
        <rFont val="Arial"/>
        <family val="2"/>
      </rPr>
      <t>(2017 osvětlení alej)</t>
    </r>
  </si>
  <si>
    <r>
      <rPr>
        <sz val="11"/>
        <color indexed="8"/>
        <rFont val="Arial"/>
        <family val="2"/>
      </rPr>
      <t>dlouhodobý majetek j.n.</t>
    </r>
    <r>
      <rPr>
        <sz val="11"/>
        <color indexed="10"/>
        <rFont val="Arial"/>
        <family val="2"/>
      </rPr>
      <t xml:space="preserve">
- </t>
    </r>
    <r>
      <rPr>
        <sz val="10"/>
        <color indexed="10"/>
        <rFont val="Arial"/>
        <family val="2"/>
      </rPr>
      <t>VO na městečku+osvětlené přechody (průtah) 1.000.000</t>
    </r>
    <r>
      <rPr>
        <sz val="10"/>
        <color indexed="36"/>
        <rFont val="Arial"/>
        <family val="2"/>
      </rPr>
      <t xml:space="preserve">
</t>
    </r>
    <r>
      <rPr>
        <sz val="10"/>
        <color indexed="30"/>
        <rFont val="Arial"/>
        <family val="2"/>
      </rPr>
      <t>- osvětlení alej 30.000</t>
    </r>
  </si>
  <si>
    <r>
      <t>drobný hm.dl.majetek</t>
    </r>
    <r>
      <rPr>
        <sz val="10"/>
        <color indexed="30"/>
        <rFont val="Arial"/>
        <family val="2"/>
      </rPr>
      <t xml:space="preserve"> (lavice 91.960,varhany 38.179)</t>
    </r>
  </si>
  <si>
    <r>
      <t xml:space="preserve">nákup ostatních služeb </t>
    </r>
    <r>
      <rPr>
        <sz val="10"/>
        <rFont val="Arial"/>
        <family val="2"/>
      </rPr>
      <t>(kam.systém)</t>
    </r>
  </si>
  <si>
    <t>6118 Volby prezident</t>
  </si>
  <si>
    <r>
      <t>nehmotný majetej j.n.</t>
    </r>
    <r>
      <rPr>
        <sz val="11"/>
        <color indexed="10"/>
        <rFont val="Arial"/>
        <family val="2"/>
      </rPr>
      <t xml:space="preserve"> </t>
    </r>
    <r>
      <rPr>
        <sz val="10"/>
        <color indexed="10"/>
        <rFont val="Arial"/>
        <family val="2"/>
      </rPr>
      <t>(eIDAS)</t>
    </r>
  </si>
  <si>
    <r>
      <t xml:space="preserve">budovy, haly, stavby </t>
    </r>
    <r>
      <rPr>
        <sz val="10"/>
        <color indexed="30"/>
        <rFont val="Arial"/>
        <family val="2"/>
      </rPr>
      <t>(izolace strop ÚM)</t>
    </r>
  </si>
  <si>
    <r>
      <t xml:space="preserve">stroje, přístroje zařízení </t>
    </r>
    <r>
      <rPr>
        <sz val="10"/>
        <color indexed="30"/>
        <rFont val="Arial"/>
        <family val="2"/>
      </rPr>
      <t>(úřední desky)</t>
    </r>
  </si>
  <si>
    <t>Rozhodnutí na dotaci ve výši 1.129.123,80 Kč, ale peníze příjdou asi až v roce 2019</t>
  </si>
  <si>
    <t>Požádáno o dotace: MV-GŘ HZS 2.500.000 + JMK 1.666.666 Kč</t>
  </si>
  <si>
    <r>
      <t>opravy a udržování</t>
    </r>
    <r>
      <rPr>
        <sz val="10"/>
        <rFont val="Arial"/>
        <family val="2"/>
      </rPr>
      <t xml:space="preserve"> </t>
    </r>
    <r>
      <rPr>
        <sz val="10"/>
        <color indexed="10"/>
        <rFont val="Arial"/>
        <family val="2"/>
      </rPr>
      <t>(štít u budovy SD)</t>
    </r>
  </si>
  <si>
    <t>Požádáno o dotace cca 4.617.000 Kč</t>
  </si>
  <si>
    <r>
      <t>neinv.transfery</t>
    </r>
    <r>
      <rPr>
        <sz val="10"/>
        <rFont val="Arial"/>
        <family val="2"/>
      </rPr>
      <t xml:space="preserve"> </t>
    </r>
    <r>
      <rPr>
        <sz val="10"/>
        <color indexed="10"/>
        <rFont val="Arial"/>
        <family val="2"/>
      </rPr>
      <t>(SVAK oprava kanalizace Za Kostelem)</t>
    </r>
  </si>
  <si>
    <r>
      <t>ostatní osobní výdaje</t>
    </r>
    <r>
      <rPr>
        <sz val="10"/>
        <rFont val="Arial"/>
        <family val="2"/>
      </rPr>
      <t xml:space="preserve"> (dohody 4.400 hod.)</t>
    </r>
  </si>
  <si>
    <r>
      <t xml:space="preserve">nákup materiálu j.n. </t>
    </r>
    <r>
      <rPr>
        <sz val="10"/>
        <color indexed="10"/>
        <rFont val="Arial"/>
        <family val="2"/>
      </rPr>
      <t>(nové ubrusy, den dětí)</t>
    </r>
  </si>
  <si>
    <r>
      <t>opravy a udržování</t>
    </r>
    <r>
      <rPr>
        <sz val="11"/>
        <color indexed="57"/>
        <rFont val="Arial"/>
        <family val="2"/>
      </rPr>
      <t xml:space="preserve"> </t>
    </r>
    <r>
      <rPr>
        <sz val="10"/>
        <color indexed="30"/>
        <rFont val="Arial"/>
        <family val="2"/>
      </rPr>
      <t>(výtluky 200.000 = 421.110,24) 
- taras Jirásková 7.000.000 = 5.556.434,53</t>
    </r>
    <r>
      <rPr>
        <sz val="10"/>
        <color indexed="10"/>
        <rFont val="Arial"/>
        <family val="2"/>
      </rPr>
      <t xml:space="preserve">
- výtluky 2018 = 400.000 Kč
- silnice ZŠ 2.500.000 - v rozpočtu 500.000 Kč
</t>
    </r>
    <r>
      <rPr>
        <sz val="10"/>
        <color indexed="10"/>
        <rFont val="Arial"/>
        <family val="2"/>
      </rPr>
      <t>- projekt vedlejší silnice Habeš (Zelinka) 50.000</t>
    </r>
  </si>
  <si>
    <r>
      <t xml:space="preserve">nákup ostatních služeb </t>
    </r>
    <r>
      <rPr>
        <sz val="10"/>
        <color indexed="30"/>
        <rFont val="Arial"/>
        <family val="2"/>
      </rPr>
      <t>(2017 vzorky 162.606, WC 15.000, rybolov 36.212, odbahnění 2017 192.166; likvidace chaty 22.443,</t>
    </r>
    <r>
      <rPr>
        <sz val="10"/>
        <color indexed="10"/>
        <rFont val="Arial"/>
        <family val="2"/>
      </rPr>
      <t xml:space="preserve"> 2018 vzorky 100.000 Kč</t>
    </r>
    <r>
      <rPr>
        <sz val="10"/>
        <color indexed="30"/>
        <rFont val="Arial"/>
        <family val="2"/>
      </rPr>
      <t>)</t>
    </r>
  </si>
  <si>
    <r>
      <t xml:space="preserve">investiční transfery spolkům 
</t>
    </r>
    <r>
      <rPr>
        <sz val="10"/>
        <color indexed="30"/>
        <rFont val="Arial"/>
        <family val="2"/>
      </rPr>
      <t>(r. 2017 projekt cyklostezka Krasová - 18.800,</t>
    </r>
    <r>
      <rPr>
        <sz val="10"/>
        <color indexed="10"/>
        <rFont val="Arial"/>
        <family val="2"/>
      </rPr>
      <t xml:space="preserve"> 2018 2 mil. - v rozpočtu 300.000 Kč</t>
    </r>
    <r>
      <rPr>
        <sz val="10"/>
        <color indexed="30"/>
        <rFont val="Arial"/>
        <family val="2"/>
      </rPr>
      <t>)</t>
    </r>
    <r>
      <rPr>
        <sz val="10"/>
        <color indexed="10"/>
        <rFont val="Arial"/>
        <family val="2"/>
      </rPr>
      <t xml:space="preserve">
</t>
    </r>
    <r>
      <rPr>
        <sz val="10"/>
        <color indexed="30"/>
        <rFont val="Arial"/>
        <family val="2"/>
      </rPr>
      <t>nové schody k ZŠ 999.906</t>
    </r>
  </si>
  <si>
    <t>PŘÍJMY</t>
  </si>
  <si>
    <t>NS</t>
  </si>
  <si>
    <t>UCS</t>
  </si>
  <si>
    <t>UUS</t>
  </si>
  <si>
    <t>SU</t>
  </si>
  <si>
    <t>AU</t>
  </si>
  <si>
    <t>PAR</t>
  </si>
  <si>
    <t>POL</t>
  </si>
  <si>
    <t>ZJ</t>
  </si>
  <si>
    <t>UZ</t>
  </si>
  <si>
    <t>Org</t>
  </si>
  <si>
    <t>Příjmy</t>
  </si>
  <si>
    <t>Výdaje</t>
  </si>
  <si>
    <t>Popis</t>
  </si>
  <si>
    <t>00280283</t>
  </si>
  <si>
    <t>HU</t>
  </si>
  <si>
    <t>231</t>
  </si>
  <si>
    <t>0000</t>
  </si>
  <si>
    <t>000</t>
  </si>
  <si>
    <t>000000000</t>
  </si>
  <si>
    <t>0000000000</t>
  </si>
  <si>
    <t>0000000000000</t>
  </si>
  <si>
    <t>ostatní platby za provedenou práci j.n.</t>
  </si>
  <si>
    <t>000098008</t>
  </si>
  <si>
    <t>0000004351</t>
  </si>
  <si>
    <t>0000000001</t>
  </si>
  <si>
    <t>0000000002</t>
  </si>
  <si>
    <r>
      <t xml:space="preserve">nákup materiálu j.n. </t>
    </r>
    <r>
      <rPr>
        <sz val="10"/>
        <rFont val="Arial"/>
        <family val="2"/>
      </rPr>
      <t>(materiál na úrdžbu herních prvků, lyžařský výcvik)</t>
    </r>
  </si>
  <si>
    <t>Rozpočet 2019</t>
  </si>
  <si>
    <t>Skutečnost 2018</t>
  </si>
  <si>
    <t>platby daní a poplatků krajům, obcím a st.fondům</t>
  </si>
  <si>
    <t>2292  Provoz veř.sil.dopravy (IDS)</t>
  </si>
  <si>
    <t>3635 Územní plánování</t>
  </si>
  <si>
    <t>podlimitní technické zhodnocení</t>
  </si>
  <si>
    <t>zpracování dat a služby souvis.</t>
  </si>
  <si>
    <t>kulturní předměty</t>
  </si>
  <si>
    <t>6114 Volby do zastupitelstva</t>
  </si>
  <si>
    <t>neinvestiční transfery spolkům</t>
  </si>
  <si>
    <t>nákup dlouhodobého majetku j.n.</t>
  </si>
  <si>
    <t>dary obyvatelstvu - peněžní</t>
  </si>
  <si>
    <t>platby daní a poplatků státnímu rozpočtu</t>
  </si>
  <si>
    <t>drobný hm.dl.majetek</t>
  </si>
  <si>
    <r>
      <t xml:space="preserve">nákup materiálu j.n. </t>
    </r>
    <r>
      <rPr>
        <sz val="10"/>
        <rFont val="Arial"/>
        <family val="2"/>
      </rPr>
      <t>(+ náhradní díly)</t>
    </r>
  </si>
  <si>
    <r>
      <t>nákup ostatních služeb</t>
    </r>
    <r>
      <rPr>
        <sz val="10"/>
        <rFont val="Arial"/>
        <family val="2"/>
      </rPr>
      <t xml:space="preserve"> (lékařské prohlídky, kácení, technické prohlídky)</t>
    </r>
  </si>
  <si>
    <r>
      <t xml:space="preserve">pohoštění </t>
    </r>
    <r>
      <rPr>
        <sz val="10"/>
        <rFont val="Arial"/>
        <family val="2"/>
      </rPr>
      <t>(pitný režim v horku)</t>
    </r>
  </si>
  <si>
    <r>
      <t xml:space="preserve">nákup materiálu j.n. </t>
    </r>
    <r>
      <rPr>
        <sz val="10"/>
        <rFont val="Arial"/>
        <family val="2"/>
      </rPr>
      <t>(dokrytí dotace)</t>
    </r>
  </si>
  <si>
    <r>
      <t>nákup ostatních služeb</t>
    </r>
  </si>
  <si>
    <t>6117 Volby do Evropského parlamentu</t>
  </si>
  <si>
    <r>
      <t>nákup ostatních služeb</t>
    </r>
    <r>
      <rPr>
        <sz val="10"/>
        <rFont val="Arial"/>
        <family val="2"/>
      </rPr>
      <t xml:space="preserve"> (nové přípojky, zemní práce)</t>
    </r>
  </si>
  <si>
    <r>
      <t xml:space="preserve">nákup materiálu j.n. </t>
    </r>
    <r>
      <rPr>
        <sz val="10"/>
        <rFont val="Arial"/>
        <family val="2"/>
      </rPr>
      <t>(čistidla, toal.papír, nádobí)</t>
    </r>
  </si>
  <si>
    <r>
      <t>nákup ostatních služeb</t>
    </r>
    <r>
      <rPr>
        <sz val="10"/>
        <rFont val="Arial"/>
        <family val="2"/>
      </rPr>
      <t xml:space="preserve"> (stravenky, GDPR)</t>
    </r>
  </si>
  <si>
    <t>vypořádání min. let (vratka dotace volby)</t>
  </si>
  <si>
    <r>
      <t xml:space="preserve">splátky úvěrů
</t>
    </r>
    <r>
      <rPr>
        <sz val="10"/>
        <rFont val="Arial"/>
        <family val="2"/>
      </rPr>
      <t>(kemp chaty, prům.zóna, snížení en.náročnosti ZŠ + MŠ)</t>
    </r>
  </si>
  <si>
    <r>
      <t>elektická energie</t>
    </r>
    <r>
      <rPr>
        <sz val="10"/>
        <rFont val="Arial"/>
        <family val="2"/>
      </rPr>
      <t xml:space="preserve"> (zesilovače)</t>
    </r>
  </si>
  <si>
    <r>
      <t xml:space="preserve">elektická energie </t>
    </r>
    <r>
      <rPr>
        <sz val="10"/>
        <rFont val="Arial"/>
        <family val="2"/>
      </rPr>
      <t>(zesilovače)</t>
    </r>
  </si>
  <si>
    <r>
      <t>nákup ostatních služeb</t>
    </r>
    <r>
      <rPr>
        <sz val="10"/>
        <rFont val="Arial"/>
        <family val="2"/>
      </rPr>
      <t xml:space="preserve"> (např. zaměření, dozor, administrace, zemní práce, projekty pro opravu atd.)</t>
    </r>
  </si>
  <si>
    <r>
      <t>neinv.transfery</t>
    </r>
    <r>
      <rPr>
        <sz val="10"/>
        <rFont val="Arial"/>
        <family val="2"/>
      </rPr>
      <t xml:space="preserve"> </t>
    </r>
  </si>
  <si>
    <t>ost.inv.transf.veř.rozpočtům územní úrovně</t>
  </si>
  <si>
    <t>nájemné</t>
  </si>
  <si>
    <r>
      <t xml:space="preserve">opravy a udržování </t>
    </r>
  </si>
  <si>
    <r>
      <t>nákup materiálu j.n.</t>
    </r>
    <r>
      <rPr>
        <sz val="10"/>
        <rFont val="Arial"/>
        <family val="2"/>
      </rPr>
      <t xml:space="preserve"> (posyp)</t>
    </r>
  </si>
  <si>
    <r>
      <t>zpracování dat, udržovací poplatky</t>
    </r>
    <r>
      <rPr>
        <sz val="10"/>
        <rFont val="Arial"/>
        <family val="2"/>
      </rPr>
      <t xml:space="preserve"> (aktualizace SW)</t>
    </r>
  </si>
  <si>
    <r>
      <t>léky a zdravotnický materiál</t>
    </r>
    <r>
      <rPr>
        <sz val="10"/>
        <rFont val="Arial"/>
        <family val="2"/>
      </rPr>
      <t xml:space="preserve"> (lékárnička)</t>
    </r>
  </si>
  <si>
    <r>
      <t xml:space="preserve">drobný hmotný dl.majetek </t>
    </r>
    <r>
      <rPr>
        <sz val="10"/>
        <rFont val="Arial"/>
        <family val="2"/>
      </rPr>
      <t>(rozšíření programů)</t>
    </r>
  </si>
  <si>
    <r>
      <t>dary obyvatelstvu - peněžní</t>
    </r>
    <r>
      <rPr>
        <sz val="10"/>
        <rFont val="Arial"/>
        <family val="2"/>
      </rPr>
      <t xml:space="preserve"> (vítání občánků)</t>
    </r>
  </si>
  <si>
    <r>
      <t>drobný hmotný dl.majetek</t>
    </r>
    <r>
      <rPr>
        <sz val="10"/>
        <rFont val="Arial"/>
        <family val="2"/>
      </rPr>
      <t>)</t>
    </r>
  </si>
  <si>
    <r>
      <t>nákup ostatních služeb</t>
    </r>
  </si>
  <si>
    <r>
      <t xml:space="preserve">nákup ostatních služeb </t>
    </r>
    <r>
      <rPr>
        <sz val="10"/>
        <rFont val="Arial"/>
        <family val="2"/>
      </rPr>
      <t>(AVE komunální)</t>
    </r>
  </si>
  <si>
    <r>
      <t>opravy a udržování</t>
    </r>
    <r>
      <rPr>
        <sz val="10"/>
        <rFont val="Arial"/>
        <family val="2"/>
      </rPr>
      <t xml:space="preserve"> (opravy + opravy před technickými prohlídkami)</t>
    </r>
  </si>
  <si>
    <r>
      <t xml:space="preserve">ostatní neinvestiční výdaje j.n. </t>
    </r>
    <r>
      <rPr>
        <sz val="10"/>
        <rFont val="Arial"/>
        <family val="2"/>
      </rPr>
      <t>(vyúčtování služeb)</t>
    </r>
  </si>
  <si>
    <r>
      <t xml:space="preserve">neinvestiční transfery </t>
    </r>
    <r>
      <rPr>
        <sz val="10"/>
        <rFont val="Arial"/>
        <family val="2"/>
      </rPr>
      <t>(členský poplatek)</t>
    </r>
  </si>
  <si>
    <r>
      <t xml:space="preserve">nákup ostatních služeb </t>
    </r>
    <r>
      <rPr>
        <sz val="10"/>
        <rFont val="Arial"/>
        <family val="2"/>
      </rPr>
      <t>(revize, vyúčtování služeb,)</t>
    </r>
  </si>
  <si>
    <r>
      <t>dopravní prostředky</t>
    </r>
  </si>
  <si>
    <t xml:space="preserve">programové vybavení </t>
  </si>
  <si>
    <r>
      <t>nehmotný majetej j.n.</t>
    </r>
  </si>
  <si>
    <r>
      <t>věcné dary</t>
    </r>
    <r>
      <rPr>
        <sz val="10"/>
        <rFont val="Arial"/>
        <family val="2"/>
      </rPr>
      <t xml:space="preserve"> (propagační předměty)</t>
    </r>
  </si>
  <si>
    <r>
      <t xml:space="preserve">nákup materiálu j. n. </t>
    </r>
    <r>
      <rPr>
        <sz val="10"/>
        <rFont val="Arial"/>
        <family val="2"/>
      </rPr>
      <t>(blahopřání, aranžmá, kronika)</t>
    </r>
  </si>
  <si>
    <r>
      <t xml:space="preserve">budovy, haly, stavby 
</t>
    </r>
    <r>
      <rPr>
        <sz val="10"/>
        <rFont val="Arial"/>
        <family val="2"/>
      </rPr>
      <t>Projekt Hastrman 
Investice + rekonstrukce v ATC 2019:
- rozvody vody u zděných chat,
- nové rozovdy vody a kanalizace chaty DUB,
- nové vedení NN DUB+plánované mobilaheimy,
- projekt na zastřešení terasy</t>
    </r>
  </si>
  <si>
    <r>
      <t xml:space="preserve">opravy a udržování </t>
    </r>
    <r>
      <rPr>
        <sz val="10"/>
        <rFont val="Arial"/>
        <family val="2"/>
      </rPr>
      <t xml:space="preserve">
- výtluky
- oprava cesty Pod Hrází  (po kanalizaci)</t>
    </r>
  </si>
  <si>
    <r>
      <t>budovy, haly, stavby</t>
    </r>
    <r>
      <rPr>
        <sz val="10"/>
        <rFont val="Arial"/>
        <family val="2"/>
      </rPr>
      <t xml:space="preserve"> 2019 silnice k ZŠ vč. VO</t>
    </r>
  </si>
  <si>
    <r>
      <t xml:space="preserve">opravy a udržování 
</t>
    </r>
    <r>
      <rPr>
        <sz val="10"/>
        <rFont val="Arial"/>
        <family val="2"/>
      </rPr>
      <t>- předláždění chodníku náměstí-kruháč
- dokončení opravy promenády</t>
    </r>
  </si>
  <si>
    <r>
      <t xml:space="preserve">budovy, haly, stavby - </t>
    </r>
    <r>
      <rPr>
        <sz val="10"/>
        <rFont val="Arial"/>
        <family val="2"/>
      </rPr>
      <t>cyklostezka Krasová</t>
    </r>
  </si>
  <si>
    <r>
      <t>budovy, haly, stavby</t>
    </r>
    <r>
      <rPr>
        <sz val="10"/>
        <rFont val="Arial"/>
        <family val="2"/>
      </rPr>
      <t xml:space="preserve"> snížení en.náročnosti MŠ</t>
    </r>
  </si>
  <si>
    <r>
      <t>opravy a udržování</t>
    </r>
    <r>
      <rPr>
        <sz val="10"/>
        <rFont val="Arial"/>
        <family val="2"/>
      </rPr>
      <t xml:space="preserve"> (oprava sedadel v kině)</t>
    </r>
  </si>
  <si>
    <r>
      <t xml:space="preserve">nákup ostatních služeb </t>
    </r>
    <r>
      <rPr>
        <sz val="10"/>
        <rFont val="Arial"/>
        <family val="2"/>
      </rPr>
      <t>(prádelna, revize, digit. kronika)</t>
    </r>
  </si>
  <si>
    <r>
      <t>nákup ostatních služeb</t>
    </r>
    <r>
      <rPr>
        <sz val="10"/>
        <rFont val="Arial"/>
        <family val="2"/>
      </rPr>
      <t xml:space="preserve"> (oprava kříže u kostela)</t>
    </r>
  </si>
  <si>
    <r>
      <t xml:space="preserve">investiční transfery církvím </t>
    </r>
    <r>
      <rPr>
        <sz val="10"/>
        <rFont val="Arial"/>
        <family val="2"/>
      </rPr>
      <t>(ŘK-restaurování obrazů)</t>
    </r>
  </si>
  <si>
    <r>
      <t xml:space="preserve">stroje, přístroje, zařízení </t>
    </r>
    <r>
      <rPr>
        <sz val="10"/>
        <rFont val="Arial"/>
        <family val="2"/>
      </rPr>
      <t>(kamera)</t>
    </r>
  </si>
  <si>
    <r>
      <t xml:space="preserve">nákup zboží za účelem dalšího prodeje </t>
    </r>
    <r>
      <rPr>
        <sz val="10"/>
        <rFont val="Arial"/>
        <family val="2"/>
      </rPr>
      <t>(kalendáře)</t>
    </r>
  </si>
  <si>
    <r>
      <t>opravy a udržování</t>
    </r>
    <r>
      <rPr>
        <sz val="10"/>
        <rFont val="Arial"/>
        <family val="2"/>
      </rPr>
      <t xml:space="preserve"> oprava židlí KD, osvětlení, oprava schodiště</t>
    </r>
  </si>
  <si>
    <r>
      <t xml:space="preserve">budovy, haly, stavby </t>
    </r>
    <r>
      <rPr>
        <sz val="10"/>
        <rFont val="Arial"/>
        <family val="2"/>
      </rPr>
      <t>multifunkční hřiště</t>
    </r>
  </si>
  <si>
    <r>
      <t>drobný hmotný dl.majetek</t>
    </r>
    <r>
      <rPr>
        <sz val="10"/>
        <rFont val="Arial"/>
        <family val="2"/>
      </rPr>
      <t xml:space="preserve"> Vánoční osvětlení</t>
    </r>
  </si>
  <si>
    <r>
      <t xml:space="preserve">dlouhodobý majetek j.n. </t>
    </r>
    <r>
      <rPr>
        <sz val="10"/>
        <rFont val="Arial"/>
        <family val="2"/>
      </rPr>
      <t>osvětlené přechody</t>
    </r>
  </si>
  <si>
    <r>
      <t xml:space="preserve">nákup ostatních služeb </t>
    </r>
    <r>
      <rPr>
        <sz val="10"/>
        <rFont val="Arial"/>
        <family val="2"/>
      </rPr>
      <t>revitalizace zeleně u kostela</t>
    </r>
  </si>
  <si>
    <r>
      <t>budovy, haly, stavby</t>
    </r>
    <r>
      <rPr>
        <sz val="10"/>
        <rFont val="Arial"/>
        <family val="2"/>
      </rPr>
      <t xml:space="preserve"> (dopravní uzel s čekárnou)</t>
    </r>
  </si>
  <si>
    <r>
      <t xml:space="preserve">pozemky </t>
    </r>
    <r>
      <rPr>
        <sz val="10"/>
        <rFont val="Arial"/>
        <family val="2"/>
      </rPr>
      <t>(cyklostezka)</t>
    </r>
  </si>
  <si>
    <r>
      <t xml:space="preserve">dopravní prostředky </t>
    </r>
    <r>
      <rPr>
        <sz val="10"/>
        <rFont val="Arial"/>
        <family val="2"/>
      </rPr>
      <t>multicar</t>
    </r>
  </si>
  <si>
    <r>
      <t xml:space="preserve">drobný hmotný dl.majetek </t>
    </r>
    <r>
      <rPr>
        <sz val="10"/>
        <rFont val="Arial"/>
        <family val="2"/>
      </rPr>
      <t>počítače a drobné vybavení</t>
    </r>
  </si>
  <si>
    <r>
      <t>SK Jedovnice</t>
    </r>
    <r>
      <rPr>
        <sz val="10"/>
        <rFont val="Arial"/>
        <family val="2"/>
      </rPr>
      <t xml:space="preserve"> (2018 350.000+dotace závlaha 41.000)</t>
    </r>
  </si>
  <si>
    <r>
      <t>nespecifikované rezervy</t>
    </r>
    <r>
      <rPr>
        <sz val="10"/>
        <rFont val="Arial"/>
        <family val="2"/>
      </rPr>
      <t xml:space="preserve"> (200.000 participat. rozpočet)</t>
    </r>
  </si>
  <si>
    <r>
      <t>budovy, haly, stavby</t>
    </r>
    <r>
      <rPr>
        <sz val="10"/>
        <rFont val="Arial"/>
        <family val="2"/>
      </rPr>
      <t xml:space="preserve"> (zabezpečovačka)</t>
    </r>
  </si>
  <si>
    <r>
      <t>ost.nákupy jinde nezařazené</t>
    </r>
    <r>
      <rPr>
        <sz val="10"/>
        <rFont val="Arial"/>
        <family val="2"/>
      </rPr>
      <t xml:space="preserve"> </t>
    </r>
  </si>
  <si>
    <t xml:space="preserve">nákup materiálu j.n. </t>
  </si>
  <si>
    <r>
      <t>pohoštění</t>
    </r>
    <r>
      <rPr>
        <sz val="10"/>
        <rFont val="Arial"/>
        <family val="2"/>
      </rPr>
      <t xml:space="preserve"> </t>
    </r>
  </si>
  <si>
    <r>
      <t>věcné dary</t>
    </r>
    <r>
      <rPr>
        <sz val="10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</si>
</sst>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00"/>
    <numFmt numFmtId="167" formatCode="#,##0.0"/>
  </numFmts>
  <fonts count="90">
    <font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i/>
      <sz val="11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i/>
      <sz val="11"/>
      <color indexed="8"/>
      <name val="Arial"/>
      <family val="2"/>
    </font>
    <font>
      <sz val="11"/>
      <color indexed="8"/>
      <name val="Arial"/>
      <family val="2"/>
    </font>
    <font>
      <sz val="11"/>
      <color indexed="17"/>
      <name val="Arial"/>
      <family val="2"/>
    </font>
    <font>
      <sz val="11"/>
      <name val="Times New Roman"/>
      <family val="1"/>
    </font>
    <font>
      <sz val="11"/>
      <color indexed="30"/>
      <name val="Arial"/>
      <family val="2"/>
    </font>
    <font>
      <b/>
      <i/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9"/>
      <name val="Arial"/>
      <family val="2"/>
    </font>
    <font>
      <sz val="9"/>
      <name val="Arial"/>
      <family val="2"/>
    </font>
    <font>
      <sz val="10"/>
      <color indexed="36"/>
      <name val="Arial"/>
      <family val="2"/>
    </font>
    <font>
      <sz val="11"/>
      <color indexed="10"/>
      <name val="Arial"/>
      <family val="2"/>
    </font>
    <font>
      <sz val="10"/>
      <color indexed="8"/>
      <name val="Arial"/>
      <family val="2"/>
    </font>
    <font>
      <sz val="11"/>
      <color indexed="57"/>
      <name val="Arial"/>
      <family val="2"/>
    </font>
    <font>
      <sz val="10"/>
      <color indexed="3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8"/>
      <color indexed="54"/>
      <name val="Cambria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54"/>
      <name val="Arial"/>
      <family val="2"/>
    </font>
    <font>
      <b/>
      <sz val="11"/>
      <color indexed="54"/>
      <name val="Arial"/>
      <family val="2"/>
    </font>
    <font>
      <b/>
      <sz val="11"/>
      <color indexed="54"/>
      <name val="Times New Roman"/>
      <family val="1"/>
    </font>
    <font>
      <sz val="11"/>
      <color indexed="54"/>
      <name val="Times New Roman"/>
      <family val="1"/>
    </font>
    <font>
      <sz val="11"/>
      <color indexed="10"/>
      <name val="Times New Roman"/>
      <family val="1"/>
    </font>
    <font>
      <i/>
      <sz val="11"/>
      <color indexed="10"/>
      <name val="Arial"/>
      <family val="2"/>
    </font>
    <font>
      <b/>
      <sz val="11"/>
      <color indexed="8"/>
      <name val="Arial"/>
      <family val="2"/>
    </font>
    <font>
      <b/>
      <i/>
      <sz val="11"/>
      <color indexed="10"/>
      <name val="Arial"/>
      <family val="2"/>
    </font>
    <font>
      <b/>
      <sz val="11"/>
      <color indexed="10"/>
      <name val="Arial"/>
      <family val="2"/>
    </font>
    <font>
      <b/>
      <sz val="10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Arial"/>
      <family val="2"/>
    </font>
    <font>
      <sz val="11"/>
      <color theme="3"/>
      <name val="Arial"/>
      <family val="2"/>
    </font>
    <font>
      <sz val="11"/>
      <color rgb="FF00B050"/>
      <name val="Arial"/>
      <family val="2"/>
    </font>
    <font>
      <b/>
      <sz val="11"/>
      <color theme="3"/>
      <name val="Arial"/>
      <family val="2"/>
    </font>
    <font>
      <b/>
      <sz val="11"/>
      <color theme="3"/>
      <name val="Times New Roman"/>
      <family val="1"/>
    </font>
    <font>
      <sz val="11"/>
      <color theme="3"/>
      <name val="Times New Roman"/>
      <family val="1"/>
    </font>
    <font>
      <sz val="11"/>
      <color rgb="FFFF0000"/>
      <name val="Times New Roman"/>
      <family val="1"/>
    </font>
    <font>
      <i/>
      <sz val="11"/>
      <color rgb="FFFF000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i/>
      <sz val="11"/>
      <color theme="1"/>
      <name val="Arial"/>
      <family val="2"/>
    </font>
    <font>
      <sz val="10"/>
      <color theme="1"/>
      <name val="Arial"/>
      <family val="2"/>
    </font>
    <font>
      <b/>
      <i/>
      <sz val="11"/>
      <color rgb="FFFF0000"/>
      <name val="Arial"/>
      <family val="2"/>
    </font>
    <font>
      <b/>
      <sz val="11"/>
      <color rgb="FFFF0000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0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7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7" fillId="0" borderId="0">
      <alignment/>
      <protection/>
    </xf>
    <xf numFmtId="0" fontId="58" fillId="0" borderId="0" applyNumberFormat="0" applyFill="0" applyBorder="0" applyAlignment="0" applyProtection="0"/>
    <xf numFmtId="0" fontId="59" fillId="1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20" borderId="0" applyNumberFormat="0" applyBorder="0" applyAlignment="0" applyProtection="0"/>
    <xf numFmtId="0" fontId="0" fillId="0" borderId="0">
      <alignment/>
      <protection/>
    </xf>
    <xf numFmtId="0" fontId="65" fillId="0" borderId="0" applyNumberFormat="0" applyFill="0" applyBorder="0" applyAlignment="0" applyProtection="0"/>
    <xf numFmtId="0" fontId="0" fillId="21" borderId="6" applyNumberFormat="0" applyFont="0" applyAlignment="0" applyProtection="0"/>
    <xf numFmtId="9" fontId="0" fillId="0" borderId="0" applyFont="0" applyFill="0" applyBorder="0" applyAlignment="0" applyProtection="0"/>
    <xf numFmtId="0" fontId="66" fillId="0" borderId="7" applyNumberFormat="0" applyFill="0" applyAlignment="0" applyProtection="0"/>
    <xf numFmtId="0" fontId="67" fillId="22" borderId="0" applyNumberFormat="0" applyBorder="0" applyAlignment="0" applyProtection="0"/>
    <xf numFmtId="0" fontId="68" fillId="23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24" borderId="8" applyNumberFormat="0" applyAlignment="0" applyProtection="0"/>
    <xf numFmtId="0" fontId="71" fillId="25" borderId="8" applyNumberFormat="0" applyAlignment="0" applyProtection="0"/>
    <xf numFmtId="0" fontId="72" fillId="25" borderId="9" applyNumberFormat="0" applyAlignment="0" applyProtection="0"/>
    <xf numFmtId="0" fontId="73" fillId="0" borderId="0" applyNumberFormat="0" applyFill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</cellStyleXfs>
  <cellXfs count="215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3" fontId="0" fillId="0" borderId="0" xfId="0" applyNumberFormat="1" applyAlignment="1">
      <alignment/>
    </xf>
    <xf numFmtId="0" fontId="3" fillId="32" borderId="0" xfId="0" applyFont="1" applyFill="1" applyAlignment="1">
      <alignment horizontal="center" vertical="center"/>
    </xf>
    <xf numFmtId="0" fontId="3" fillId="0" borderId="0" xfId="0" applyFont="1" applyAlignment="1">
      <alignment horizontal="left" wrapText="1"/>
    </xf>
    <xf numFmtId="0" fontId="3" fillId="32" borderId="0" xfId="0" applyFont="1" applyFill="1" applyAlignment="1">
      <alignment horizontal="left" wrapText="1"/>
    </xf>
    <xf numFmtId="0" fontId="3" fillId="0" borderId="10" xfId="0" applyFont="1" applyBorder="1" applyAlignment="1">
      <alignment horizontal="center" vertical="center"/>
    </xf>
    <xf numFmtId="0" fontId="3" fillId="32" borderId="10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6" fillId="0" borderId="14" xfId="0" applyFont="1" applyBorder="1" applyAlignment="1">
      <alignment wrapText="1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wrapText="1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6" fillId="0" borderId="16" xfId="0" applyFont="1" applyBorder="1" applyAlignment="1">
      <alignment horizontal="left" wrapText="1"/>
    </xf>
    <xf numFmtId="0" fontId="6" fillId="0" borderId="14" xfId="0" applyFont="1" applyBorder="1" applyAlignment="1">
      <alignment horizontal="center" vertical="center"/>
    </xf>
    <xf numFmtId="0" fontId="74" fillId="0" borderId="0" xfId="0" applyFont="1" applyAlignment="1">
      <alignment horizontal="left" wrapText="1"/>
    </xf>
    <xf numFmtId="49" fontId="5" fillId="0" borderId="0" xfId="0" applyNumberFormat="1" applyFont="1" applyAlignment="1">
      <alignment horizontal="left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left" wrapText="1"/>
    </xf>
    <xf numFmtId="0" fontId="6" fillId="0" borderId="16" xfId="0" applyFont="1" applyBorder="1" applyAlignment="1">
      <alignment horizontal="center" vertical="center"/>
    </xf>
    <xf numFmtId="0" fontId="6" fillId="0" borderId="14" xfId="0" applyFont="1" applyBorder="1" applyAlignment="1">
      <alignment horizontal="left" wrapText="1"/>
    </xf>
    <xf numFmtId="0" fontId="11" fillId="0" borderId="14" xfId="0" applyFont="1" applyBorder="1" applyAlignment="1">
      <alignment horizontal="center" vertical="center"/>
    </xf>
    <xf numFmtId="0" fontId="5" fillId="32" borderId="10" xfId="0" applyFont="1" applyFill="1" applyBorder="1" applyAlignment="1">
      <alignment horizontal="center" vertical="center"/>
    </xf>
    <xf numFmtId="0" fontId="5" fillId="32" borderId="0" xfId="0" applyFont="1" applyFill="1" applyAlignment="1">
      <alignment horizontal="center" vertical="center"/>
    </xf>
    <xf numFmtId="0" fontId="5" fillId="32" borderId="0" xfId="0" applyFont="1" applyFill="1" applyAlignment="1">
      <alignment horizontal="left" wrapText="1"/>
    </xf>
    <xf numFmtId="0" fontId="11" fillId="0" borderId="0" xfId="0" applyFont="1" applyAlignment="1">
      <alignment horizontal="center" vertical="center"/>
    </xf>
    <xf numFmtId="0" fontId="5" fillId="0" borderId="14" xfId="0" applyFont="1" applyBorder="1" applyAlignment="1">
      <alignment horizontal="left" wrapText="1"/>
    </xf>
    <xf numFmtId="3" fontId="3" fillId="0" borderId="17" xfId="0" applyNumberFormat="1" applyFont="1" applyBorder="1" applyAlignment="1">
      <alignment horizontal="right" vertical="center"/>
    </xf>
    <xf numFmtId="4" fontId="3" fillId="0" borderId="17" xfId="0" applyNumberFormat="1" applyFont="1" applyBorder="1" applyAlignment="1">
      <alignment horizontal="right" vertical="center"/>
    </xf>
    <xf numFmtId="3" fontId="5" fillId="0" borderId="0" xfId="0" applyNumberFormat="1" applyFont="1" applyAlignment="1">
      <alignment horizontal="right" vertical="center"/>
    </xf>
    <xf numFmtId="3" fontId="75" fillId="0" borderId="17" xfId="0" applyNumberFormat="1" applyFont="1" applyBorder="1" applyAlignment="1">
      <alignment horizontal="right" vertical="center"/>
    </xf>
    <xf numFmtId="0" fontId="5" fillId="0" borderId="12" xfId="0" applyFont="1" applyBorder="1" applyAlignment="1">
      <alignment horizontal="left" wrapText="1"/>
    </xf>
    <xf numFmtId="0" fontId="5" fillId="0" borderId="12" xfId="0" applyFont="1" applyBorder="1" applyAlignment="1">
      <alignment horizontal="center" vertical="center" wrapText="1"/>
    </xf>
    <xf numFmtId="3" fontId="16" fillId="0" borderId="18" xfId="0" applyNumberFormat="1" applyFont="1" applyBorder="1" applyAlignment="1">
      <alignment horizontal="center" vertical="center"/>
    </xf>
    <xf numFmtId="4" fontId="16" fillId="0" borderId="18" xfId="0" applyNumberFormat="1" applyFont="1" applyBorder="1" applyAlignment="1">
      <alignment horizontal="center" vertical="center"/>
    </xf>
    <xf numFmtId="3" fontId="17" fillId="0" borderId="18" xfId="0" applyNumberFormat="1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4" fontId="3" fillId="0" borderId="19" xfId="0" applyNumberFormat="1" applyFont="1" applyBorder="1" applyAlignment="1">
      <alignment horizontal="center" vertical="center"/>
    </xf>
    <xf numFmtId="0" fontId="75" fillId="0" borderId="19" xfId="0" applyFont="1" applyBorder="1" applyAlignment="1">
      <alignment horizontal="center" vertical="center"/>
    </xf>
    <xf numFmtId="3" fontId="3" fillId="0" borderId="17" xfId="0" applyNumberFormat="1" applyFont="1" applyBorder="1" applyAlignment="1">
      <alignment vertical="center"/>
    </xf>
    <xf numFmtId="4" fontId="3" fillId="0" borderId="17" xfId="0" applyNumberFormat="1" applyFont="1" applyBorder="1" applyAlignment="1">
      <alignment vertical="center"/>
    </xf>
    <xf numFmtId="3" fontId="5" fillId="0" borderId="0" xfId="0" applyNumberFormat="1" applyFont="1" applyAlignment="1">
      <alignment vertical="center"/>
    </xf>
    <xf numFmtId="3" fontId="75" fillId="0" borderId="17" xfId="0" applyNumberFormat="1" applyFont="1" applyBorder="1" applyAlignment="1">
      <alignment vertical="center"/>
    </xf>
    <xf numFmtId="3" fontId="7" fillId="0" borderId="20" xfId="0" applyNumberFormat="1" applyFont="1" applyBorder="1" applyAlignment="1">
      <alignment horizontal="right" vertical="center"/>
    </xf>
    <xf numFmtId="4" fontId="7" fillId="0" borderId="20" xfId="0" applyNumberFormat="1" applyFont="1" applyBorder="1" applyAlignment="1">
      <alignment horizontal="right" vertical="center"/>
    </xf>
    <xf numFmtId="3" fontId="6" fillId="0" borderId="16" xfId="0" applyNumberFormat="1" applyFont="1" applyBorder="1" applyAlignment="1">
      <alignment horizontal="right" vertical="center"/>
    </xf>
    <xf numFmtId="3" fontId="6" fillId="0" borderId="20" xfId="0" applyNumberFormat="1" applyFont="1" applyBorder="1" applyAlignment="1">
      <alignment horizontal="right" vertical="center"/>
    </xf>
    <xf numFmtId="3" fontId="3" fillId="0" borderId="19" xfId="0" applyNumberFormat="1" applyFont="1" applyBorder="1" applyAlignment="1">
      <alignment vertical="center"/>
    </xf>
    <xf numFmtId="4" fontId="3" fillId="0" borderId="19" xfId="0" applyNumberFormat="1" applyFont="1" applyBorder="1" applyAlignment="1">
      <alignment vertical="center"/>
    </xf>
    <xf numFmtId="3" fontId="5" fillId="0" borderId="14" xfId="0" applyNumberFormat="1" applyFont="1" applyBorder="1" applyAlignment="1">
      <alignment vertical="center"/>
    </xf>
    <xf numFmtId="3" fontId="75" fillId="0" borderId="19" xfId="0" applyNumberFormat="1" applyFont="1" applyBorder="1" applyAlignment="1">
      <alignment vertical="center"/>
    </xf>
    <xf numFmtId="3" fontId="5" fillId="0" borderId="17" xfId="0" applyNumberFormat="1" applyFont="1" applyBorder="1" applyAlignment="1">
      <alignment horizontal="right" vertical="center"/>
    </xf>
    <xf numFmtId="3" fontId="74" fillId="0" borderId="17" xfId="0" applyNumberFormat="1" applyFont="1" applyBorder="1" applyAlignment="1">
      <alignment horizontal="right" vertical="center"/>
    </xf>
    <xf numFmtId="3" fontId="8" fillId="0" borderId="17" xfId="0" applyNumberFormat="1" applyFont="1" applyBorder="1" applyAlignment="1">
      <alignment horizontal="right" vertical="center"/>
    </xf>
    <xf numFmtId="4" fontId="8" fillId="0" borderId="17" xfId="0" applyNumberFormat="1" applyFont="1" applyBorder="1" applyAlignment="1">
      <alignment horizontal="right" vertical="center"/>
    </xf>
    <xf numFmtId="3" fontId="9" fillId="0" borderId="0" xfId="0" applyNumberFormat="1" applyFont="1" applyAlignment="1">
      <alignment horizontal="right" vertical="center"/>
    </xf>
    <xf numFmtId="3" fontId="10" fillId="0" borderId="0" xfId="0" applyNumberFormat="1" applyFont="1" applyAlignment="1">
      <alignment horizontal="right" vertical="center"/>
    </xf>
    <xf numFmtId="3" fontId="3" fillId="0" borderId="0" xfId="0" applyNumberFormat="1" applyFont="1" applyAlignment="1">
      <alignment vertical="center"/>
    </xf>
    <xf numFmtId="4" fontId="3" fillId="0" borderId="0" xfId="0" applyNumberFormat="1" applyFont="1" applyAlignment="1">
      <alignment vertical="center"/>
    </xf>
    <xf numFmtId="3" fontId="3" fillId="0" borderId="0" xfId="0" applyNumberFormat="1" applyFont="1" applyAlignment="1">
      <alignment horizontal="right" vertical="center"/>
    </xf>
    <xf numFmtId="4" fontId="3" fillId="0" borderId="0" xfId="0" applyNumberFormat="1" applyFont="1" applyAlignment="1">
      <alignment horizontal="right" vertical="center"/>
    </xf>
    <xf numFmtId="3" fontId="7" fillId="0" borderId="0" xfId="0" applyNumberFormat="1" applyFont="1" applyAlignment="1">
      <alignment horizontal="right" vertical="center"/>
    </xf>
    <xf numFmtId="4" fontId="7" fillId="0" borderId="0" xfId="0" applyNumberFormat="1" applyFont="1" applyAlignment="1">
      <alignment horizontal="right" vertical="center"/>
    </xf>
    <xf numFmtId="3" fontId="6" fillId="0" borderId="0" xfId="0" applyNumberFormat="1" applyFont="1" applyAlignment="1">
      <alignment horizontal="right" vertical="center"/>
    </xf>
    <xf numFmtId="3" fontId="6" fillId="0" borderId="17" xfId="0" applyNumberFormat="1" applyFont="1" applyBorder="1" applyAlignment="1">
      <alignment horizontal="right" vertical="center"/>
    </xf>
    <xf numFmtId="3" fontId="76" fillId="0" borderId="17" xfId="0" applyNumberFormat="1" applyFont="1" applyBorder="1" applyAlignment="1">
      <alignment horizontal="right" vertical="center"/>
    </xf>
    <xf numFmtId="3" fontId="3" fillId="0" borderId="19" xfId="0" applyNumberFormat="1" applyFont="1" applyBorder="1" applyAlignment="1">
      <alignment horizontal="center" vertical="center"/>
    </xf>
    <xf numFmtId="3" fontId="5" fillId="0" borderId="14" xfId="0" applyNumberFormat="1" applyFont="1" applyBorder="1" applyAlignment="1">
      <alignment horizontal="center" vertical="center"/>
    </xf>
    <xf numFmtId="3" fontId="75" fillId="0" borderId="19" xfId="0" applyNumberFormat="1" applyFont="1" applyBorder="1" applyAlignment="1">
      <alignment horizontal="center" vertical="center"/>
    </xf>
    <xf numFmtId="3" fontId="7" fillId="0" borderId="19" xfId="0" applyNumberFormat="1" applyFont="1" applyBorder="1" applyAlignment="1">
      <alignment horizontal="right" vertical="center"/>
    </xf>
    <xf numFmtId="4" fontId="7" fillId="0" borderId="19" xfId="0" applyNumberFormat="1" applyFont="1" applyBorder="1" applyAlignment="1">
      <alignment horizontal="right" vertical="center"/>
    </xf>
    <xf numFmtId="3" fontId="6" fillId="0" borderId="14" xfId="0" applyNumberFormat="1" applyFont="1" applyBorder="1" applyAlignment="1">
      <alignment horizontal="right" vertical="center"/>
    </xf>
    <xf numFmtId="3" fontId="77" fillId="0" borderId="19" xfId="0" applyNumberFormat="1" applyFont="1" applyBorder="1" applyAlignment="1">
      <alignment horizontal="right" vertical="center"/>
    </xf>
    <xf numFmtId="0" fontId="3" fillId="0" borderId="17" xfId="0" applyFont="1" applyBorder="1" applyAlignment="1">
      <alignment vertical="center"/>
    </xf>
    <xf numFmtId="0" fontId="3" fillId="32" borderId="17" xfId="0" applyFont="1" applyFill="1" applyBorder="1" applyAlignment="1">
      <alignment vertical="center"/>
    </xf>
    <xf numFmtId="4" fontId="3" fillId="32" borderId="17" xfId="0" applyNumberFormat="1" applyFont="1" applyFill="1" applyBorder="1" applyAlignment="1">
      <alignment vertical="center"/>
    </xf>
    <xf numFmtId="3" fontId="5" fillId="32" borderId="0" xfId="0" applyNumberFormat="1" applyFont="1" applyFill="1" applyAlignment="1">
      <alignment horizontal="right" vertical="center"/>
    </xf>
    <xf numFmtId="3" fontId="3" fillId="32" borderId="0" xfId="0" applyNumberFormat="1" applyFont="1" applyFill="1" applyAlignment="1">
      <alignment horizontal="right" vertical="center"/>
    </xf>
    <xf numFmtId="3" fontId="74" fillId="0" borderId="0" xfId="0" applyNumberFormat="1" applyFont="1" applyAlignment="1">
      <alignment horizontal="right" vertical="center"/>
    </xf>
    <xf numFmtId="3" fontId="3" fillId="0" borderId="19" xfId="0" applyNumberFormat="1" applyFont="1" applyBorder="1" applyAlignment="1">
      <alignment horizontal="right" vertical="center"/>
    </xf>
    <xf numFmtId="4" fontId="3" fillId="0" borderId="19" xfId="0" applyNumberFormat="1" applyFont="1" applyBorder="1" applyAlignment="1">
      <alignment horizontal="right" vertical="center"/>
    </xf>
    <xf numFmtId="3" fontId="5" fillId="0" borderId="14" xfId="0" applyNumberFormat="1" applyFont="1" applyBorder="1" applyAlignment="1">
      <alignment horizontal="right" vertical="center"/>
    </xf>
    <xf numFmtId="3" fontId="7" fillId="0" borderId="17" xfId="0" applyNumberFormat="1" applyFont="1" applyBorder="1" applyAlignment="1">
      <alignment horizontal="right" vertical="center"/>
    </xf>
    <xf numFmtId="4" fontId="7" fillId="0" borderId="17" xfId="0" applyNumberFormat="1" applyFont="1" applyBorder="1" applyAlignment="1">
      <alignment horizontal="right" vertical="center"/>
    </xf>
    <xf numFmtId="3" fontId="5" fillId="0" borderId="19" xfId="0" applyNumberFormat="1" applyFont="1" applyBorder="1" applyAlignment="1">
      <alignment horizontal="right" vertical="center"/>
    </xf>
    <xf numFmtId="3" fontId="7" fillId="0" borderId="18" xfId="0" applyNumberFormat="1" applyFont="1" applyBorder="1" applyAlignment="1">
      <alignment horizontal="right" vertical="center"/>
    </xf>
    <xf numFmtId="4" fontId="7" fillId="0" borderId="18" xfId="0" applyNumberFormat="1" applyFont="1" applyBorder="1" applyAlignment="1">
      <alignment horizontal="right" vertical="center"/>
    </xf>
    <xf numFmtId="3" fontId="6" fillId="0" borderId="12" xfId="0" applyNumberFormat="1" applyFont="1" applyBorder="1" applyAlignment="1">
      <alignment horizontal="right" vertical="center"/>
    </xf>
    <xf numFmtId="3" fontId="7" fillId="0" borderId="0" xfId="0" applyNumberFormat="1" applyFont="1" applyAlignment="1">
      <alignment vertical="center"/>
    </xf>
    <xf numFmtId="3" fontId="13" fillId="0" borderId="0" xfId="0" applyNumberFormat="1" applyFont="1" applyAlignment="1">
      <alignment vertical="center"/>
    </xf>
    <xf numFmtId="4" fontId="13" fillId="0" borderId="0" xfId="0" applyNumberFormat="1" applyFont="1" applyAlignment="1">
      <alignment vertical="center"/>
    </xf>
    <xf numFmtId="3" fontId="14" fillId="0" borderId="0" xfId="0" applyNumberFormat="1" applyFont="1" applyAlignment="1">
      <alignment vertical="center"/>
    </xf>
    <xf numFmtId="3" fontId="78" fillId="0" borderId="0" xfId="0" applyNumberFormat="1" applyFont="1" applyAlignment="1">
      <alignment vertical="center"/>
    </xf>
    <xf numFmtId="3" fontId="15" fillId="0" borderId="0" xfId="0" applyNumberFormat="1" applyFont="1" applyAlignment="1">
      <alignment vertical="center"/>
    </xf>
    <xf numFmtId="4" fontId="15" fillId="0" borderId="0" xfId="0" applyNumberFormat="1" applyFont="1" applyAlignment="1">
      <alignment vertical="center"/>
    </xf>
    <xf numFmtId="3" fontId="11" fillId="0" borderId="0" xfId="0" applyNumberFormat="1" applyFont="1" applyAlignment="1">
      <alignment vertical="center"/>
    </xf>
    <xf numFmtId="3" fontId="79" fillId="0" borderId="0" xfId="0" applyNumberFormat="1" applyFont="1" applyAlignment="1">
      <alignment vertical="center"/>
    </xf>
    <xf numFmtId="4" fontId="7" fillId="0" borderId="0" xfId="0" applyNumberFormat="1" applyFont="1" applyAlignment="1">
      <alignment vertical="center"/>
    </xf>
    <xf numFmtId="3" fontId="79" fillId="0" borderId="0" xfId="0" applyNumberFormat="1" applyFont="1" applyAlignment="1">
      <alignment vertical="center"/>
    </xf>
    <xf numFmtId="3" fontId="5" fillId="0" borderId="17" xfId="0" applyNumberFormat="1" applyFont="1" applyBorder="1" applyAlignment="1">
      <alignment vertical="center"/>
    </xf>
    <xf numFmtId="3" fontId="5" fillId="0" borderId="19" xfId="0" applyNumberFormat="1" applyFont="1" applyBorder="1" applyAlignment="1">
      <alignment vertical="center"/>
    </xf>
    <xf numFmtId="3" fontId="5" fillId="32" borderId="17" xfId="0" applyNumberFormat="1" applyFont="1" applyFill="1" applyBorder="1" applyAlignment="1">
      <alignment horizontal="right" vertical="center"/>
    </xf>
    <xf numFmtId="3" fontId="3" fillId="32" borderId="17" xfId="0" applyNumberFormat="1" applyFont="1" applyFill="1" applyBorder="1" applyAlignment="1">
      <alignment horizontal="right" vertical="center"/>
    </xf>
    <xf numFmtId="3" fontId="6" fillId="0" borderId="18" xfId="0" applyNumberFormat="1" applyFont="1" applyBorder="1" applyAlignment="1">
      <alignment horizontal="right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0" xfId="0" applyFont="1" applyFill="1" applyAlignment="1">
      <alignment horizontal="center" vertical="center"/>
    </xf>
    <xf numFmtId="0" fontId="5" fillId="33" borderId="0" xfId="0" applyFont="1" applyFill="1" applyAlignment="1">
      <alignment horizontal="left" wrapText="1"/>
    </xf>
    <xf numFmtId="3" fontId="3" fillId="33" borderId="17" xfId="0" applyNumberFormat="1" applyFont="1" applyFill="1" applyBorder="1" applyAlignment="1">
      <alignment horizontal="right" vertical="center"/>
    </xf>
    <xf numFmtId="4" fontId="3" fillId="33" borderId="17" xfId="0" applyNumberFormat="1" applyFont="1" applyFill="1" applyBorder="1" applyAlignment="1">
      <alignment horizontal="right" vertical="center"/>
    </xf>
    <xf numFmtId="3" fontId="5" fillId="33" borderId="0" xfId="0" applyNumberFormat="1" applyFont="1" applyFill="1" applyAlignment="1">
      <alignment horizontal="right" vertical="center"/>
    </xf>
    <xf numFmtId="3" fontId="5" fillId="33" borderId="17" xfId="0" applyNumberFormat="1" applyFont="1" applyFill="1" applyBorder="1" applyAlignment="1">
      <alignment horizontal="right" vertical="center"/>
    </xf>
    <xf numFmtId="0" fontId="74" fillId="0" borderId="10" xfId="0" applyFont="1" applyBorder="1" applyAlignment="1">
      <alignment horizontal="center" vertical="center"/>
    </xf>
    <xf numFmtId="0" fontId="80" fillId="0" borderId="0" xfId="0" applyFont="1" applyAlignment="1">
      <alignment horizontal="center" vertical="center"/>
    </xf>
    <xf numFmtId="3" fontId="81" fillId="0" borderId="0" xfId="0" applyNumberFormat="1" applyFont="1" applyAlignment="1">
      <alignment horizontal="center" vertical="center"/>
    </xf>
    <xf numFmtId="4" fontId="81" fillId="0" borderId="0" xfId="0" applyNumberFormat="1" applyFont="1" applyAlignment="1">
      <alignment horizontal="center" vertical="center"/>
    </xf>
    <xf numFmtId="3" fontId="74" fillId="0" borderId="0" xfId="0" applyNumberFormat="1" applyFont="1" applyAlignment="1">
      <alignment horizontal="center" vertical="center"/>
    </xf>
    <xf numFmtId="3" fontId="74" fillId="0" borderId="17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74" fillId="0" borderId="0" xfId="0" applyFont="1" applyAlignment="1">
      <alignment horizontal="left" wrapText="1"/>
    </xf>
    <xf numFmtId="4" fontId="3" fillId="0" borderId="14" xfId="0" applyNumberFormat="1" applyFont="1" applyBorder="1" applyAlignment="1">
      <alignment horizontal="right" vertical="center"/>
    </xf>
    <xf numFmtId="3" fontId="5" fillId="0" borderId="13" xfId="0" applyNumberFormat="1" applyFont="1" applyBorder="1" applyAlignment="1">
      <alignment horizontal="right" vertical="center"/>
    </xf>
    <xf numFmtId="3" fontId="5" fillId="0" borderId="10" xfId="0" applyNumberFormat="1" applyFont="1" applyBorder="1" applyAlignment="1">
      <alignment horizontal="right" vertical="center"/>
    </xf>
    <xf numFmtId="0" fontId="82" fillId="0" borderId="0" xfId="0" applyFont="1" applyAlignment="1">
      <alignment horizontal="left" wrapText="1"/>
    </xf>
    <xf numFmtId="3" fontId="83" fillId="0" borderId="20" xfId="0" applyNumberFormat="1" applyFont="1" applyBorder="1" applyAlignment="1">
      <alignment horizontal="right" vertical="center"/>
    </xf>
    <xf numFmtId="3" fontId="82" fillId="0" borderId="17" xfId="0" applyNumberFormat="1" applyFont="1" applyBorder="1" applyAlignment="1">
      <alignment horizontal="right" vertical="center"/>
    </xf>
    <xf numFmtId="0" fontId="82" fillId="0" borderId="13" xfId="0" applyFont="1" applyBorder="1" applyAlignment="1">
      <alignment horizontal="center" vertical="center"/>
    </xf>
    <xf numFmtId="0" fontId="82" fillId="0" borderId="14" xfId="0" applyFont="1" applyBorder="1" applyAlignment="1">
      <alignment horizontal="center" vertical="center"/>
    </xf>
    <xf numFmtId="0" fontId="82" fillId="0" borderId="14" xfId="0" applyFont="1" applyBorder="1" applyAlignment="1">
      <alignment horizontal="left" wrapText="1"/>
    </xf>
    <xf numFmtId="3" fontId="84" fillId="0" borderId="19" xfId="0" applyNumberFormat="1" applyFont="1" applyBorder="1" applyAlignment="1">
      <alignment horizontal="right" vertical="center"/>
    </xf>
    <xf numFmtId="4" fontId="84" fillId="0" borderId="19" xfId="0" applyNumberFormat="1" applyFont="1" applyBorder="1" applyAlignment="1">
      <alignment horizontal="right" vertical="center"/>
    </xf>
    <xf numFmtId="3" fontId="82" fillId="0" borderId="14" xfId="0" applyNumberFormat="1" applyFont="1" applyBorder="1" applyAlignment="1">
      <alignment horizontal="right" vertical="center"/>
    </xf>
    <xf numFmtId="3" fontId="82" fillId="0" borderId="19" xfId="0" applyNumberFormat="1" applyFont="1" applyBorder="1" applyAlignment="1">
      <alignment horizontal="right" vertical="center"/>
    </xf>
    <xf numFmtId="0" fontId="85" fillId="0" borderId="0" xfId="0" applyFont="1" applyAlignment="1">
      <alignment/>
    </xf>
    <xf numFmtId="0" fontId="82" fillId="0" borderId="10" xfId="0" applyFont="1" applyBorder="1" applyAlignment="1">
      <alignment horizontal="center" vertical="center"/>
    </xf>
    <xf numFmtId="0" fontId="82" fillId="0" borderId="0" xfId="0" applyFont="1" applyAlignment="1">
      <alignment horizontal="center" vertical="center"/>
    </xf>
    <xf numFmtId="3" fontId="84" fillId="0" borderId="17" xfId="0" applyNumberFormat="1" applyFont="1" applyBorder="1" applyAlignment="1">
      <alignment horizontal="right" vertical="center"/>
    </xf>
    <xf numFmtId="4" fontId="84" fillId="0" borderId="17" xfId="0" applyNumberFormat="1" applyFont="1" applyBorder="1" applyAlignment="1">
      <alignment horizontal="right" vertical="center"/>
    </xf>
    <xf numFmtId="3" fontId="82" fillId="0" borderId="0" xfId="0" applyNumberFormat="1" applyFont="1" applyAlignment="1">
      <alignment horizontal="right" vertical="center"/>
    </xf>
    <xf numFmtId="3" fontId="5" fillId="0" borderId="17" xfId="47" applyNumberFormat="1" applyFont="1" applyBorder="1" applyAlignment="1">
      <alignment horizontal="right" vertical="center"/>
      <protection/>
    </xf>
    <xf numFmtId="3" fontId="17" fillId="0" borderId="12" xfId="0" applyNumberFormat="1" applyFont="1" applyBorder="1" applyAlignment="1">
      <alignment horizontal="center" vertical="center"/>
    </xf>
    <xf numFmtId="3" fontId="17" fillId="0" borderId="21" xfId="0" applyNumberFormat="1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3" fontId="5" fillId="0" borderId="23" xfId="0" applyNumberFormat="1" applyFont="1" applyBorder="1" applyAlignment="1">
      <alignment vertical="center"/>
    </xf>
    <xf numFmtId="3" fontId="5" fillId="0" borderId="23" xfId="0" applyNumberFormat="1" applyFont="1" applyBorder="1" applyAlignment="1">
      <alignment horizontal="right" vertical="center"/>
    </xf>
    <xf numFmtId="3" fontId="6" fillId="0" borderId="24" xfId="0" applyNumberFormat="1" applyFont="1" applyBorder="1" applyAlignment="1">
      <alignment horizontal="right" vertical="center"/>
    </xf>
    <xf numFmtId="3" fontId="5" fillId="0" borderId="22" xfId="0" applyNumberFormat="1" applyFont="1" applyBorder="1" applyAlignment="1">
      <alignment vertical="center"/>
    </xf>
    <xf numFmtId="3" fontId="6" fillId="0" borderId="23" xfId="0" applyNumberFormat="1" applyFont="1" applyBorder="1" applyAlignment="1">
      <alignment horizontal="right" vertical="center"/>
    </xf>
    <xf numFmtId="3" fontId="5" fillId="0" borderId="22" xfId="0" applyNumberFormat="1" applyFont="1" applyBorder="1" applyAlignment="1">
      <alignment horizontal="center" vertical="center"/>
    </xf>
    <xf numFmtId="3" fontId="6" fillId="0" borderId="22" xfId="0" applyNumberFormat="1" applyFont="1" applyBorder="1" applyAlignment="1">
      <alignment horizontal="right" vertical="center"/>
    </xf>
    <xf numFmtId="3" fontId="3" fillId="0" borderId="23" xfId="0" applyNumberFormat="1" applyFont="1" applyBorder="1" applyAlignment="1">
      <alignment horizontal="right" vertical="center"/>
    </xf>
    <xf numFmtId="3" fontId="5" fillId="32" borderId="23" xfId="0" applyNumberFormat="1" applyFont="1" applyFill="1" applyBorder="1" applyAlignment="1">
      <alignment horizontal="right" vertical="center"/>
    </xf>
    <xf numFmtId="3" fontId="3" fillId="32" borderId="23" xfId="0" applyNumberFormat="1" applyFont="1" applyFill="1" applyBorder="1" applyAlignment="1">
      <alignment horizontal="right" vertical="center"/>
    </xf>
    <xf numFmtId="3" fontId="5" fillId="0" borderId="23" xfId="0" applyNumberFormat="1" applyFont="1" applyBorder="1" applyAlignment="1">
      <alignment horizontal="center" vertical="center"/>
    </xf>
    <xf numFmtId="3" fontId="5" fillId="0" borderId="22" xfId="0" applyNumberFormat="1" applyFont="1" applyBorder="1" applyAlignment="1">
      <alignment horizontal="right" vertical="center"/>
    </xf>
    <xf numFmtId="3" fontId="5" fillId="33" borderId="23" xfId="0" applyNumberFormat="1" applyFont="1" applyFill="1" applyBorder="1" applyAlignment="1">
      <alignment horizontal="right" vertical="center"/>
    </xf>
    <xf numFmtId="3" fontId="5" fillId="0" borderId="23" xfId="47" applyNumberFormat="1" applyFont="1" applyBorder="1" applyAlignment="1">
      <alignment horizontal="right" vertical="center"/>
      <protection/>
    </xf>
    <xf numFmtId="3" fontId="6" fillId="0" borderId="23" xfId="47" applyNumberFormat="1" applyFont="1" applyBorder="1" applyAlignment="1">
      <alignment horizontal="right" vertical="center"/>
      <protection/>
    </xf>
    <xf numFmtId="3" fontId="6" fillId="0" borderId="21" xfId="0" applyNumberFormat="1" applyFont="1" applyBorder="1" applyAlignment="1">
      <alignment horizontal="right" vertical="center"/>
    </xf>
    <xf numFmtId="3" fontId="7" fillId="0" borderId="16" xfId="0" applyNumberFormat="1" applyFont="1" applyBorder="1" applyAlignment="1">
      <alignment horizontal="right" vertical="center"/>
    </xf>
    <xf numFmtId="3" fontId="3" fillId="0" borderId="14" xfId="0" applyNumberFormat="1" applyFont="1" applyBorder="1" applyAlignment="1">
      <alignment vertical="center"/>
    </xf>
    <xf numFmtId="4" fontId="3" fillId="0" borderId="25" xfId="0" applyNumberFormat="1" applyFont="1" applyBorder="1" applyAlignment="1">
      <alignment horizontal="right" vertical="center"/>
    </xf>
    <xf numFmtId="4" fontId="7" fillId="0" borderId="26" xfId="0" applyNumberFormat="1" applyFont="1" applyBorder="1" applyAlignment="1">
      <alignment horizontal="right" vertical="center"/>
    </xf>
    <xf numFmtId="4" fontId="3" fillId="0" borderId="27" xfId="0" applyNumberFormat="1" applyFont="1" applyBorder="1" applyAlignment="1">
      <alignment vertical="center"/>
    </xf>
    <xf numFmtId="4" fontId="3" fillId="0" borderId="25" xfId="0" applyNumberFormat="1" applyFont="1" applyBorder="1" applyAlignment="1">
      <alignment vertical="center"/>
    </xf>
    <xf numFmtId="4" fontId="7" fillId="0" borderId="25" xfId="0" applyNumberFormat="1" applyFont="1" applyBorder="1" applyAlignment="1">
      <alignment horizontal="right" vertical="center"/>
    </xf>
    <xf numFmtId="0" fontId="6" fillId="0" borderId="12" xfId="0" applyFont="1" applyBorder="1" applyAlignment="1">
      <alignment horizontal="left" wrapText="1"/>
    </xf>
    <xf numFmtId="3" fontId="5" fillId="0" borderId="28" xfId="0" applyNumberFormat="1" applyFont="1" applyBorder="1" applyAlignment="1">
      <alignment horizontal="right" vertical="center"/>
    </xf>
    <xf numFmtId="3" fontId="5" fillId="0" borderId="27" xfId="0" applyNumberFormat="1" applyFont="1" applyBorder="1" applyAlignment="1">
      <alignment horizontal="right" vertical="center"/>
    </xf>
    <xf numFmtId="3" fontId="5" fillId="0" borderId="29" xfId="0" applyNumberFormat="1" applyFont="1" applyBorder="1" applyAlignment="1">
      <alignment horizontal="right" vertical="center"/>
    </xf>
    <xf numFmtId="3" fontId="5" fillId="0" borderId="25" xfId="0" applyNumberFormat="1" applyFont="1" applyBorder="1" applyAlignment="1">
      <alignment horizontal="right" vertical="center"/>
    </xf>
    <xf numFmtId="3" fontId="5" fillId="34" borderId="17" xfId="0" applyNumberFormat="1" applyFont="1" applyFill="1" applyBorder="1" applyAlignment="1">
      <alignment horizontal="right" vertical="center"/>
    </xf>
    <xf numFmtId="3" fontId="86" fillId="0" borderId="0" xfId="0" applyNumberFormat="1" applyFont="1" applyAlignment="1">
      <alignment vertical="center"/>
    </xf>
    <xf numFmtId="0" fontId="83" fillId="0" borderId="0" xfId="0" applyFont="1" applyAlignment="1">
      <alignment horizontal="left" wrapText="1"/>
    </xf>
    <xf numFmtId="4" fontId="7" fillId="0" borderId="16" xfId="0" applyNumberFormat="1" applyFont="1" applyBorder="1" applyAlignment="1">
      <alignment horizontal="right" vertical="center"/>
    </xf>
    <xf numFmtId="4" fontId="3" fillId="0" borderId="27" xfId="0" applyNumberFormat="1" applyFont="1" applyBorder="1" applyAlignment="1">
      <alignment horizontal="right" vertical="center"/>
    </xf>
    <xf numFmtId="3" fontId="87" fillId="34" borderId="17" xfId="47" applyNumberFormat="1" applyFont="1" applyFill="1" applyBorder="1" applyAlignment="1">
      <alignment horizontal="right" vertical="center"/>
      <protection/>
    </xf>
    <xf numFmtId="3" fontId="74" fillId="34" borderId="17" xfId="0" applyNumberFormat="1" applyFont="1" applyFill="1" applyBorder="1" applyAlignment="1">
      <alignment horizontal="right" vertical="center"/>
    </xf>
    <xf numFmtId="3" fontId="5" fillId="35" borderId="23" xfId="47" applyNumberFormat="1" applyFont="1" applyFill="1" applyBorder="1" applyAlignment="1">
      <alignment horizontal="right" vertical="center"/>
      <protection/>
    </xf>
    <xf numFmtId="3" fontId="5" fillId="35" borderId="17" xfId="47" applyNumberFormat="1" applyFont="1" applyFill="1" applyBorder="1" applyAlignment="1">
      <alignment horizontal="right" vertical="center"/>
      <protection/>
    </xf>
    <xf numFmtId="0" fontId="0" fillId="0" borderId="0" xfId="47">
      <alignment/>
      <protection/>
    </xf>
    <xf numFmtId="0" fontId="88" fillId="0" borderId="0" xfId="36" applyFont="1" applyAlignment="1">
      <alignment horizontal="center"/>
      <protection/>
    </xf>
    <xf numFmtId="0" fontId="0" fillId="0" borderId="0" xfId="47" applyAlignment="1">
      <alignment horizontal="center"/>
      <protection/>
    </xf>
    <xf numFmtId="4" fontId="0" fillId="0" borderId="0" xfId="47" applyNumberFormat="1" applyAlignment="1">
      <alignment horizontal="center"/>
      <protection/>
    </xf>
    <xf numFmtId="49" fontId="0" fillId="0" borderId="0" xfId="47" applyNumberFormat="1" applyAlignment="1">
      <alignment horizontal="center"/>
      <protection/>
    </xf>
    <xf numFmtId="3" fontId="0" fillId="0" borderId="0" xfId="47" applyNumberFormat="1" applyAlignment="1">
      <alignment horizontal="right" vertical="center"/>
      <protection/>
    </xf>
    <xf numFmtId="3" fontId="0" fillId="0" borderId="0" xfId="47" applyNumberFormat="1" applyAlignment="1">
      <alignment vertical="center"/>
      <protection/>
    </xf>
    <xf numFmtId="49" fontId="0" fillId="34" borderId="0" xfId="47" applyNumberFormat="1" applyFill="1" applyAlignment="1">
      <alignment horizontal="center"/>
      <protection/>
    </xf>
    <xf numFmtId="3" fontId="0" fillId="0" borderId="0" xfId="47" applyNumberFormat="1">
      <alignment/>
      <protection/>
    </xf>
    <xf numFmtId="3" fontId="89" fillId="0" borderId="0" xfId="47" applyNumberFormat="1" applyFont="1">
      <alignment/>
      <protection/>
    </xf>
    <xf numFmtId="0" fontId="23" fillId="0" borderId="0" xfId="47" applyFont="1" applyAlignment="1">
      <alignment horizontal="left"/>
      <protection/>
    </xf>
    <xf numFmtId="0" fontId="0" fillId="0" borderId="0" xfId="0" applyFont="1" applyAlignment="1">
      <alignment horizontal="center" vertical="center"/>
    </xf>
    <xf numFmtId="3" fontId="0" fillId="0" borderId="0" xfId="0" applyNumberFormat="1" applyFont="1" applyAlignment="1">
      <alignment vertical="center"/>
    </xf>
    <xf numFmtId="3" fontId="0" fillId="0" borderId="0" xfId="0" applyNumberFormat="1" applyFont="1" applyAlignment="1">
      <alignment horizontal="right" vertical="center"/>
    </xf>
    <xf numFmtId="0" fontId="0" fillId="32" borderId="0" xfId="0" applyFont="1" applyFill="1" applyAlignment="1">
      <alignment horizontal="center" vertical="center"/>
    </xf>
    <xf numFmtId="0" fontId="85" fillId="0" borderId="0" xfId="0" applyFont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3" fontId="24" fillId="0" borderId="0" xfId="0" applyNumberFormat="1" applyFont="1" applyAlignment="1">
      <alignment horizontal="right" vertical="center"/>
    </xf>
    <xf numFmtId="3" fontId="23" fillId="0" borderId="0" xfId="0" applyNumberFormat="1" applyFont="1" applyAlignment="1">
      <alignment horizontal="right" vertical="center"/>
    </xf>
    <xf numFmtId="0" fontId="23" fillId="0" borderId="0" xfId="47" applyFont="1" applyAlignment="1">
      <alignment horizontal="center"/>
      <protection/>
    </xf>
    <xf numFmtId="3" fontId="6" fillId="0" borderId="26" xfId="0" applyNumberFormat="1" applyFont="1" applyBorder="1" applyAlignment="1">
      <alignment horizontal="right" vertical="center"/>
    </xf>
    <xf numFmtId="3" fontId="6" fillId="0" borderId="19" xfId="0" applyNumberFormat="1" applyFont="1" applyBorder="1" applyAlignment="1">
      <alignment horizontal="right" vertical="center"/>
    </xf>
    <xf numFmtId="0" fontId="5" fillId="0" borderId="19" xfId="0" applyFont="1" applyBorder="1" applyAlignment="1">
      <alignment horizontal="center" vertical="center"/>
    </xf>
    <xf numFmtId="3" fontId="5" fillId="0" borderId="19" xfId="0" applyNumberFormat="1" applyFont="1" applyBorder="1" applyAlignment="1">
      <alignment horizontal="center" vertical="center"/>
    </xf>
    <xf numFmtId="3" fontId="5" fillId="0" borderId="27" xfId="0" applyNumberFormat="1" applyFont="1" applyBorder="1" applyAlignment="1">
      <alignment horizontal="center" vertical="center"/>
    </xf>
    <xf numFmtId="4" fontId="3" fillId="0" borderId="0" xfId="0" applyNumberFormat="1" applyFont="1" applyAlignment="1">
      <alignment horizontal="center" vertical="center"/>
    </xf>
    <xf numFmtId="3" fontId="5" fillId="0" borderId="17" xfId="0" applyNumberFormat="1" applyFont="1" applyBorder="1" applyAlignment="1">
      <alignment horizontal="center" vertical="center"/>
    </xf>
    <xf numFmtId="3" fontId="6" fillId="0" borderId="17" xfId="47" applyNumberFormat="1" applyFont="1" applyBorder="1" applyAlignment="1">
      <alignment horizontal="right" vertical="center"/>
      <protection/>
    </xf>
  </cellXfs>
  <cellStyles count="51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eader" xfId="36"/>
    <cellStyle name="Hyperlink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Followed Hyperlink" xfId="48"/>
    <cellStyle name="Poznámka" xfId="49"/>
    <cellStyle name="Percent" xfId="50"/>
    <cellStyle name="Propojená buňka" xfId="51"/>
    <cellStyle name="Správně" xfId="52"/>
    <cellStyle name="Špat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5"/>
  <sheetViews>
    <sheetView tabSelected="1" zoomScaleSheetLayoutView="100" workbookViewId="0" topLeftCell="A1">
      <pane ySplit="1" topLeftCell="A2" activePane="bottomLeft" state="frozen"/>
      <selection pane="topLeft" activeCell="A1" sqref="A1"/>
      <selection pane="bottomLeft" activeCell="C118" sqref="C118"/>
    </sheetView>
  </sheetViews>
  <sheetFormatPr defaultColWidth="9.140625" defaultRowHeight="12.75"/>
  <cols>
    <col min="1" max="1" width="5.7109375" style="16" customWidth="1"/>
    <col min="2" max="2" width="5.7109375" style="33" customWidth="1"/>
    <col min="3" max="3" width="50.7109375" style="17" customWidth="1"/>
    <col min="4" max="4" width="14.7109375" style="102" customWidth="1"/>
    <col min="5" max="6" width="14.7109375" style="103" customWidth="1"/>
  </cols>
  <sheetData>
    <row r="1" spans="1:6" s="1" customFormat="1" ht="15">
      <c r="A1" s="10" t="s">
        <v>59</v>
      </c>
      <c r="B1" s="11" t="s">
        <v>60</v>
      </c>
      <c r="C1" s="40" t="s">
        <v>61</v>
      </c>
      <c r="D1" s="42" t="s">
        <v>338</v>
      </c>
      <c r="E1" s="43" t="s">
        <v>217</v>
      </c>
      <c r="F1" s="43" t="s">
        <v>337</v>
      </c>
    </row>
    <row r="2" spans="1:6" ht="15">
      <c r="A2" s="12"/>
      <c r="B2" s="13"/>
      <c r="C2" s="14" t="s">
        <v>15</v>
      </c>
      <c r="D2" s="45"/>
      <c r="E2" s="209"/>
      <c r="F2" s="209"/>
    </row>
    <row r="3" spans="1:6" ht="14.25">
      <c r="A3" s="15">
        <v>1031</v>
      </c>
      <c r="B3" s="16">
        <v>5021</v>
      </c>
      <c r="C3" s="17" t="s">
        <v>123</v>
      </c>
      <c r="D3" s="48">
        <v>97992</v>
      </c>
      <c r="E3" s="107">
        <v>120000</v>
      </c>
      <c r="F3" s="107">
        <v>120000</v>
      </c>
    </row>
    <row r="4" spans="1:6" ht="14.25">
      <c r="A4" s="15">
        <v>1031</v>
      </c>
      <c r="B4" s="16">
        <v>5139</v>
      </c>
      <c r="C4" s="17" t="s">
        <v>159</v>
      </c>
      <c r="D4" s="36">
        <v>24022.3</v>
      </c>
      <c r="E4" s="59">
        <v>25000</v>
      </c>
      <c r="F4" s="59">
        <v>25000</v>
      </c>
    </row>
    <row r="5" spans="1:6" ht="14.25">
      <c r="A5" s="15">
        <v>1031</v>
      </c>
      <c r="B5" s="16">
        <v>5156</v>
      </c>
      <c r="C5" s="17" t="s">
        <v>169</v>
      </c>
      <c r="D5" s="36">
        <v>1000</v>
      </c>
      <c r="E5" s="59">
        <v>1000</v>
      </c>
      <c r="F5" s="59">
        <v>1000</v>
      </c>
    </row>
    <row r="6" spans="1:6" ht="14.25">
      <c r="A6" s="15">
        <v>1031</v>
      </c>
      <c r="B6" s="16">
        <v>5169</v>
      </c>
      <c r="C6" s="17" t="s">
        <v>0</v>
      </c>
      <c r="D6" s="36">
        <v>264159</v>
      </c>
      <c r="E6" s="59">
        <v>320000</v>
      </c>
      <c r="F6" s="59">
        <v>320000</v>
      </c>
    </row>
    <row r="7" spans="1:6" ht="15">
      <c r="A7" s="18"/>
      <c r="B7" s="19"/>
      <c r="C7" s="20" t="s">
        <v>1</v>
      </c>
      <c r="D7" s="52">
        <f>SUM(D3:D6)</f>
        <v>387173.3</v>
      </c>
      <c r="E7" s="54">
        <f>SUM(E3:E6)</f>
        <v>466000</v>
      </c>
      <c r="F7" s="54">
        <f>SUM(F3:F6)</f>
        <v>466000</v>
      </c>
    </row>
    <row r="8" spans="1:6" ht="15">
      <c r="A8" s="12"/>
      <c r="B8" s="21" t="s">
        <v>45</v>
      </c>
      <c r="C8" s="14" t="s">
        <v>46</v>
      </c>
      <c r="D8" s="56"/>
      <c r="E8" s="108"/>
      <c r="F8" s="108"/>
    </row>
    <row r="9" spans="1:6" ht="14.25">
      <c r="A9" s="15">
        <v>2143</v>
      </c>
      <c r="B9" s="16">
        <v>5011</v>
      </c>
      <c r="C9" s="17" t="s">
        <v>2</v>
      </c>
      <c r="D9" s="36">
        <v>215472</v>
      </c>
      <c r="E9" s="59">
        <v>215000</v>
      </c>
      <c r="F9" s="59">
        <v>300000</v>
      </c>
    </row>
    <row r="10" spans="1:6" ht="14.25">
      <c r="A10" s="15">
        <v>2143</v>
      </c>
      <c r="B10" s="16">
        <v>5031</v>
      </c>
      <c r="C10" s="17" t="s">
        <v>3</v>
      </c>
      <c r="D10" s="36">
        <v>53868</v>
      </c>
      <c r="E10" s="59">
        <v>55000</v>
      </c>
      <c r="F10" s="59">
        <f>F9*0.25</f>
        <v>75000</v>
      </c>
    </row>
    <row r="11" spans="1:6" ht="14.25">
      <c r="A11" s="15">
        <v>2143</v>
      </c>
      <c r="B11" s="16">
        <v>5032</v>
      </c>
      <c r="C11" s="17" t="s">
        <v>144</v>
      </c>
      <c r="D11" s="36">
        <v>19391</v>
      </c>
      <c r="E11" s="59">
        <v>20000</v>
      </c>
      <c r="F11" s="59">
        <f>F9*0.09</f>
        <v>27000</v>
      </c>
    </row>
    <row r="12" spans="1:6" ht="14.25">
      <c r="A12" s="15">
        <v>2143</v>
      </c>
      <c r="B12" s="16">
        <v>5137</v>
      </c>
      <c r="C12" s="17" t="s">
        <v>252</v>
      </c>
      <c r="D12" s="36">
        <v>11253</v>
      </c>
      <c r="E12" s="59">
        <v>25000</v>
      </c>
      <c r="F12" s="59">
        <v>25000</v>
      </c>
    </row>
    <row r="13" spans="1:6" ht="14.25">
      <c r="A13" s="15">
        <v>2143</v>
      </c>
      <c r="B13" s="16">
        <v>5139</v>
      </c>
      <c r="C13" s="17" t="s">
        <v>65</v>
      </c>
      <c r="D13" s="36">
        <v>6821</v>
      </c>
      <c r="E13" s="59">
        <v>5000</v>
      </c>
      <c r="F13" s="59">
        <v>5000</v>
      </c>
    </row>
    <row r="14" spans="1:6" ht="14.25">
      <c r="A14" s="15">
        <v>2143</v>
      </c>
      <c r="B14" s="16">
        <v>5164</v>
      </c>
      <c r="C14" s="17" t="s">
        <v>367</v>
      </c>
      <c r="D14" s="36">
        <v>70308</v>
      </c>
      <c r="E14" s="59">
        <v>71000</v>
      </c>
      <c r="F14" s="59">
        <v>72000</v>
      </c>
    </row>
    <row r="15" spans="1:6" ht="14.25">
      <c r="A15" s="15">
        <v>2143</v>
      </c>
      <c r="B15" s="16">
        <v>5166</v>
      </c>
      <c r="C15" s="17" t="s">
        <v>176</v>
      </c>
      <c r="D15" s="36">
        <v>4840</v>
      </c>
      <c r="E15" s="59">
        <v>15000</v>
      </c>
      <c r="F15" s="59">
        <v>15000</v>
      </c>
    </row>
    <row r="16" spans="1:6" ht="14.25">
      <c r="A16" s="15">
        <v>2143</v>
      </c>
      <c r="B16" s="16">
        <v>5169</v>
      </c>
      <c r="C16" s="17" t="s">
        <v>0</v>
      </c>
      <c r="D16" s="36">
        <v>210956.88</v>
      </c>
      <c r="E16" s="59">
        <v>200000</v>
      </c>
      <c r="F16" s="59">
        <v>115000</v>
      </c>
    </row>
    <row r="17" spans="1:6" ht="14.25">
      <c r="A17" s="15">
        <v>2143</v>
      </c>
      <c r="B17" s="16">
        <v>5171</v>
      </c>
      <c r="C17" s="17" t="s">
        <v>5</v>
      </c>
      <c r="D17" s="36">
        <v>84746.84</v>
      </c>
      <c r="E17" s="59">
        <v>50000</v>
      </c>
      <c r="F17" s="59">
        <v>50000</v>
      </c>
    </row>
    <row r="18" spans="1:6" ht="14.25">
      <c r="A18" s="15">
        <v>2143</v>
      </c>
      <c r="B18" s="16">
        <v>5424</v>
      </c>
      <c r="C18" s="17" t="s">
        <v>196</v>
      </c>
      <c r="D18" s="36">
        <v>2782</v>
      </c>
      <c r="E18" s="59">
        <v>7000</v>
      </c>
      <c r="F18" s="59">
        <v>5000</v>
      </c>
    </row>
    <row r="19" spans="1:6" ht="90.75">
      <c r="A19" s="15">
        <v>2143</v>
      </c>
      <c r="B19" s="16">
        <v>6121</v>
      </c>
      <c r="C19" s="17" t="s">
        <v>386</v>
      </c>
      <c r="D19" s="36">
        <v>386995.05</v>
      </c>
      <c r="E19" s="59">
        <v>0</v>
      </c>
      <c r="F19" s="59">
        <f>470000+60000</f>
        <v>530000</v>
      </c>
    </row>
    <row r="20" spans="1:6" ht="15">
      <c r="A20" s="18"/>
      <c r="B20" s="19"/>
      <c r="C20" s="20" t="s">
        <v>1</v>
      </c>
      <c r="D20" s="52">
        <f>SUM(D9:D19)</f>
        <v>1067433.77</v>
      </c>
      <c r="E20" s="54">
        <f>SUM(E9:E19)</f>
        <v>663000</v>
      </c>
      <c r="F20" s="54">
        <f>SUM(F9:F19)</f>
        <v>1219000</v>
      </c>
    </row>
    <row r="21" spans="1:6" ht="15">
      <c r="A21" s="12"/>
      <c r="B21" s="21" t="s">
        <v>45</v>
      </c>
      <c r="C21" s="14" t="s">
        <v>47</v>
      </c>
      <c r="D21" s="56"/>
      <c r="E21" s="108"/>
      <c r="F21" s="108"/>
    </row>
    <row r="22" spans="1:6" ht="14.25">
      <c r="A22" s="15">
        <v>2212</v>
      </c>
      <c r="B22" s="16">
        <v>5137</v>
      </c>
      <c r="C22" s="17" t="s">
        <v>155</v>
      </c>
      <c r="D22" s="36">
        <v>0</v>
      </c>
      <c r="E22" s="59">
        <v>0</v>
      </c>
      <c r="F22" s="59">
        <v>0</v>
      </c>
    </row>
    <row r="23" spans="1:6" ht="14.25">
      <c r="A23" s="15">
        <v>2212</v>
      </c>
      <c r="B23" s="16">
        <v>5139</v>
      </c>
      <c r="C23" s="17" t="s">
        <v>246</v>
      </c>
      <c r="D23" s="36">
        <v>66820.5</v>
      </c>
      <c r="E23" s="59">
        <v>140000</v>
      </c>
      <c r="F23" s="59">
        <v>140000</v>
      </c>
    </row>
    <row r="24" spans="1:6" ht="14.25">
      <c r="A24" s="15">
        <v>2212</v>
      </c>
      <c r="B24" s="16">
        <v>5141</v>
      </c>
      <c r="C24" s="17" t="s">
        <v>162</v>
      </c>
      <c r="D24" s="36">
        <v>34603.84</v>
      </c>
      <c r="E24" s="59">
        <v>40000</v>
      </c>
      <c r="F24" s="59">
        <v>35000</v>
      </c>
    </row>
    <row r="25" spans="1:6" ht="14.25">
      <c r="A25" s="15">
        <v>2212</v>
      </c>
      <c r="B25" s="16">
        <v>5156</v>
      </c>
      <c r="C25" s="17" t="s">
        <v>169</v>
      </c>
      <c r="D25" s="36">
        <v>42454</v>
      </c>
      <c r="E25" s="59">
        <v>35000</v>
      </c>
      <c r="F25" s="59">
        <v>50000</v>
      </c>
    </row>
    <row r="26" spans="1:6" ht="14.25">
      <c r="A26" s="15">
        <v>2212</v>
      </c>
      <c r="B26" s="16">
        <v>5166</v>
      </c>
      <c r="C26" s="17" t="s">
        <v>176</v>
      </c>
      <c r="D26" s="36">
        <v>0</v>
      </c>
      <c r="E26" s="59">
        <v>0</v>
      </c>
      <c r="F26" s="59">
        <v>0</v>
      </c>
    </row>
    <row r="27" spans="1:6" ht="27">
      <c r="A27" s="15">
        <v>2212</v>
      </c>
      <c r="B27" s="16">
        <v>5169</v>
      </c>
      <c r="C27" s="17" t="s">
        <v>364</v>
      </c>
      <c r="D27" s="36">
        <v>83329.15</v>
      </c>
      <c r="E27" s="59">
        <v>80000</v>
      </c>
      <c r="F27" s="59">
        <v>150000</v>
      </c>
    </row>
    <row r="28" spans="1:6" ht="39.75">
      <c r="A28" s="15">
        <v>2212</v>
      </c>
      <c r="B28" s="16">
        <v>5171</v>
      </c>
      <c r="C28" s="23" t="s">
        <v>387</v>
      </c>
      <c r="D28" s="36">
        <v>989648</v>
      </c>
      <c r="E28" s="59">
        <v>900000</v>
      </c>
      <c r="F28" s="59">
        <v>2500000</v>
      </c>
    </row>
    <row r="29" spans="1:6" ht="14.25">
      <c r="A29" s="15">
        <v>2212</v>
      </c>
      <c r="B29" s="16">
        <v>5329</v>
      </c>
      <c r="C29" s="17" t="s">
        <v>365</v>
      </c>
      <c r="D29" s="36">
        <v>3922949</v>
      </c>
      <c r="E29" s="59">
        <v>1685000</v>
      </c>
      <c r="F29" s="59">
        <v>0</v>
      </c>
    </row>
    <row r="30" spans="1:6" ht="14.25">
      <c r="A30" s="15">
        <v>2212</v>
      </c>
      <c r="B30" s="16">
        <v>5365</v>
      </c>
      <c r="C30" s="17" t="s">
        <v>339</v>
      </c>
      <c r="D30" s="36">
        <v>500</v>
      </c>
      <c r="E30" s="59">
        <v>0</v>
      </c>
      <c r="F30" s="59">
        <v>0</v>
      </c>
    </row>
    <row r="31" spans="1:6" ht="14.25">
      <c r="A31" s="15">
        <v>2212</v>
      </c>
      <c r="B31" s="16">
        <v>6121</v>
      </c>
      <c r="C31" s="17" t="s">
        <v>388</v>
      </c>
      <c r="D31" s="36">
        <v>941066.65</v>
      </c>
      <c r="E31" s="59">
        <v>1000000</v>
      </c>
      <c r="F31" s="59">
        <v>0</v>
      </c>
    </row>
    <row r="32" spans="1:6" ht="14.25">
      <c r="A32" s="15">
        <v>2212</v>
      </c>
      <c r="B32" s="16">
        <v>6349</v>
      </c>
      <c r="C32" s="17" t="s">
        <v>366</v>
      </c>
      <c r="D32" s="36">
        <v>598291.1</v>
      </c>
      <c r="E32" s="59">
        <v>0</v>
      </c>
      <c r="F32" s="59">
        <v>0</v>
      </c>
    </row>
    <row r="33" spans="1:6" ht="15">
      <c r="A33" s="18"/>
      <c r="B33" s="19"/>
      <c r="C33" s="20" t="s">
        <v>1</v>
      </c>
      <c r="D33" s="52">
        <f>SUM(D22:D32)</f>
        <v>6679662.24</v>
      </c>
      <c r="E33" s="54">
        <f>SUM(E22:E32)</f>
        <v>3880000</v>
      </c>
      <c r="F33" s="54">
        <f>SUM(F22:F32)</f>
        <v>2875000</v>
      </c>
    </row>
    <row r="34" spans="1:6" ht="15">
      <c r="A34" s="12"/>
      <c r="B34" s="21"/>
      <c r="C34" s="14" t="s">
        <v>39</v>
      </c>
      <c r="D34" s="56"/>
      <c r="E34" s="108"/>
      <c r="F34" s="108"/>
    </row>
    <row r="35" spans="1:6" ht="14.25">
      <c r="A35" s="15">
        <v>2219</v>
      </c>
      <c r="B35" s="16">
        <v>5139</v>
      </c>
      <c r="C35" s="17" t="s">
        <v>369</v>
      </c>
      <c r="D35" s="36">
        <v>25815.7</v>
      </c>
      <c r="E35" s="59">
        <v>40000</v>
      </c>
      <c r="F35" s="59">
        <v>40000</v>
      </c>
    </row>
    <row r="36" spans="1:6" ht="14.25">
      <c r="A36" s="15">
        <v>2219</v>
      </c>
      <c r="B36" s="16">
        <v>5169</v>
      </c>
      <c r="C36" s="17" t="s">
        <v>355</v>
      </c>
      <c r="D36" s="36">
        <v>5566</v>
      </c>
      <c r="E36" s="59">
        <v>50000</v>
      </c>
      <c r="F36" s="59">
        <v>50000</v>
      </c>
    </row>
    <row r="37" spans="1:6" ht="39.75">
      <c r="A37" s="15">
        <v>2219</v>
      </c>
      <c r="B37" s="16">
        <v>5171</v>
      </c>
      <c r="C37" s="17" t="s">
        <v>389</v>
      </c>
      <c r="D37" s="36">
        <v>1057845.5</v>
      </c>
      <c r="E37" s="59">
        <v>1000000</v>
      </c>
      <c r="F37" s="59">
        <v>2700000</v>
      </c>
    </row>
    <row r="38" spans="1:6" ht="14.25">
      <c r="A38" s="15">
        <v>2219</v>
      </c>
      <c r="B38" s="16">
        <v>5192</v>
      </c>
      <c r="C38" s="17" t="s">
        <v>113</v>
      </c>
      <c r="D38" s="36">
        <v>1000</v>
      </c>
      <c r="E38" s="59">
        <v>0</v>
      </c>
      <c r="F38" s="59">
        <v>0</v>
      </c>
    </row>
    <row r="39" spans="1:6" ht="14.25">
      <c r="A39" s="15">
        <v>2219</v>
      </c>
      <c r="B39" s="16">
        <v>6121</v>
      </c>
      <c r="C39" s="17" t="s">
        <v>390</v>
      </c>
      <c r="D39" s="36">
        <v>1070706.21</v>
      </c>
      <c r="E39" s="59">
        <v>300000</v>
      </c>
      <c r="F39" s="59">
        <v>9000000</v>
      </c>
    </row>
    <row r="40" spans="1:6" ht="15">
      <c r="A40" s="18"/>
      <c r="B40" s="19"/>
      <c r="C40" s="20" t="s">
        <v>1</v>
      </c>
      <c r="D40" s="52">
        <f>SUM(D35:D39)</f>
        <v>2160933.41</v>
      </c>
      <c r="E40" s="54">
        <f>SUM(E35:E39)</f>
        <v>1390000</v>
      </c>
      <c r="F40" s="54">
        <f>SUM(F35:F39)</f>
        <v>11790000</v>
      </c>
    </row>
    <row r="41" spans="1:6" ht="15">
      <c r="A41" s="15"/>
      <c r="B41" s="24" t="s">
        <v>48</v>
      </c>
      <c r="C41" s="25" t="s">
        <v>340</v>
      </c>
      <c r="D41" s="66"/>
      <c r="E41" s="107"/>
      <c r="F41" s="107"/>
    </row>
    <row r="42" spans="1:6" ht="14.25">
      <c r="A42" s="15">
        <v>2292</v>
      </c>
      <c r="B42" s="16">
        <v>5193</v>
      </c>
      <c r="C42" s="17" t="s">
        <v>183</v>
      </c>
      <c r="D42" s="68">
        <v>138050</v>
      </c>
      <c r="E42" s="59">
        <v>138100</v>
      </c>
      <c r="F42" s="59">
        <v>139800</v>
      </c>
    </row>
    <row r="43" spans="1:6" ht="15">
      <c r="A43" s="15"/>
      <c r="B43" s="16"/>
      <c r="C43" s="26" t="s">
        <v>1</v>
      </c>
      <c r="D43" s="70">
        <f>SUM(D42)</f>
        <v>138050</v>
      </c>
      <c r="E43" s="72">
        <f>SUM(E42)</f>
        <v>138100</v>
      </c>
      <c r="F43" s="72">
        <f>SUM(F42)</f>
        <v>139800</v>
      </c>
    </row>
    <row r="44" spans="1:6" ht="15">
      <c r="A44" s="12"/>
      <c r="B44" s="21"/>
      <c r="C44" s="14" t="s">
        <v>16</v>
      </c>
      <c r="D44" s="56"/>
      <c r="E44" s="108"/>
      <c r="F44" s="108"/>
    </row>
    <row r="45" spans="1:6" ht="14.25">
      <c r="A45" s="15">
        <v>2310</v>
      </c>
      <c r="B45" s="16">
        <v>5171</v>
      </c>
      <c r="C45" s="17" t="s">
        <v>5</v>
      </c>
      <c r="D45" s="36">
        <v>0</v>
      </c>
      <c r="E45" s="59">
        <v>5000</v>
      </c>
      <c r="F45" s="59">
        <v>5000</v>
      </c>
    </row>
    <row r="46" spans="1:6" ht="14.25">
      <c r="A46" s="15">
        <v>2310</v>
      </c>
      <c r="B46" s="16">
        <v>5329</v>
      </c>
      <c r="C46" s="17" t="s">
        <v>277</v>
      </c>
      <c r="D46" s="36">
        <v>387680</v>
      </c>
      <c r="E46" s="59">
        <v>400000</v>
      </c>
      <c r="F46" s="59">
        <v>400000</v>
      </c>
    </row>
    <row r="47" spans="1:6" ht="15">
      <c r="A47" s="18"/>
      <c r="B47" s="19"/>
      <c r="C47" s="20" t="s">
        <v>1</v>
      </c>
      <c r="D47" s="52">
        <f>SUM(D45:D46)</f>
        <v>387680</v>
      </c>
      <c r="E47" s="54">
        <f>SUM(E45:E46)</f>
        <v>405000</v>
      </c>
      <c r="F47" s="54">
        <f>SUM(F45:F46)</f>
        <v>405000</v>
      </c>
    </row>
    <row r="48" spans="1:6" ht="15">
      <c r="A48" s="12"/>
      <c r="B48" s="21" t="s">
        <v>45</v>
      </c>
      <c r="C48" s="14" t="s">
        <v>49</v>
      </c>
      <c r="D48" s="56"/>
      <c r="E48" s="108"/>
      <c r="F48" s="108"/>
    </row>
    <row r="49" spans="1:6" ht="14.25">
      <c r="A49" s="15">
        <v>2321</v>
      </c>
      <c r="B49" s="16">
        <v>5139</v>
      </c>
      <c r="C49" s="17" t="s">
        <v>65</v>
      </c>
      <c r="D49" s="36">
        <v>0</v>
      </c>
      <c r="E49" s="59">
        <v>10000</v>
      </c>
      <c r="F49" s="59">
        <v>5000</v>
      </c>
    </row>
    <row r="50" spans="1:6" ht="14.25">
      <c r="A50" s="15">
        <v>2321</v>
      </c>
      <c r="B50" s="16">
        <v>5169</v>
      </c>
      <c r="C50" s="17" t="s">
        <v>122</v>
      </c>
      <c r="D50" s="36">
        <v>21296</v>
      </c>
      <c r="E50" s="59">
        <v>25000</v>
      </c>
      <c r="F50" s="59">
        <v>25000</v>
      </c>
    </row>
    <row r="51" spans="1:6" ht="14.25">
      <c r="A51" s="15">
        <v>2321</v>
      </c>
      <c r="B51" s="16">
        <v>5171</v>
      </c>
      <c r="C51" s="17" t="s">
        <v>368</v>
      </c>
      <c r="D51" s="36">
        <v>0</v>
      </c>
      <c r="E51" s="59">
        <v>30000</v>
      </c>
      <c r="F51" s="59">
        <v>0</v>
      </c>
    </row>
    <row r="52" spans="1:6" ht="15">
      <c r="A52" s="18"/>
      <c r="B52" s="19"/>
      <c r="C52" s="20" t="s">
        <v>1</v>
      </c>
      <c r="D52" s="52">
        <f>SUM(D49:D51)</f>
        <v>21296</v>
      </c>
      <c r="E52" s="54">
        <f>SUM(E49:E51)</f>
        <v>65000</v>
      </c>
      <c r="F52" s="54">
        <f>SUM(F49:F51)</f>
        <v>30000</v>
      </c>
    </row>
    <row r="53" spans="1:6" ht="15">
      <c r="A53" s="12"/>
      <c r="B53" s="21"/>
      <c r="C53" s="14" t="s">
        <v>17</v>
      </c>
      <c r="D53" s="56"/>
      <c r="E53" s="108"/>
      <c r="F53" s="108"/>
    </row>
    <row r="54" spans="1:6" ht="14.25">
      <c r="A54" s="15">
        <v>2333</v>
      </c>
      <c r="B54" s="16">
        <v>5169</v>
      </c>
      <c r="C54" s="17" t="s">
        <v>220</v>
      </c>
      <c r="D54" s="36">
        <v>0</v>
      </c>
      <c r="E54" s="59">
        <v>50000</v>
      </c>
      <c r="F54" s="59">
        <v>50000</v>
      </c>
    </row>
    <row r="55" spans="1:6" ht="14.25">
      <c r="A55" s="15">
        <v>2333</v>
      </c>
      <c r="B55" s="16">
        <v>5171</v>
      </c>
      <c r="C55" s="17" t="s">
        <v>5</v>
      </c>
      <c r="D55" s="36">
        <v>64508</v>
      </c>
      <c r="E55" s="59">
        <v>0</v>
      </c>
      <c r="F55" s="59">
        <v>0</v>
      </c>
    </row>
    <row r="56" spans="1:6" ht="15">
      <c r="A56" s="18"/>
      <c r="B56" s="19"/>
      <c r="C56" s="20" t="s">
        <v>1</v>
      </c>
      <c r="D56" s="52">
        <f>SUM(D54:D55)</f>
        <v>64508</v>
      </c>
      <c r="E56" s="54">
        <f>SUM(E54:E55)</f>
        <v>50000</v>
      </c>
      <c r="F56" s="54">
        <f>SUM(F54:F55)</f>
        <v>50000</v>
      </c>
    </row>
    <row r="57" spans="1:6" ht="15">
      <c r="A57" s="12"/>
      <c r="B57" s="21"/>
      <c r="C57" s="14" t="s">
        <v>12</v>
      </c>
      <c r="D57" s="56"/>
      <c r="E57" s="108"/>
      <c r="F57" s="108"/>
    </row>
    <row r="58" spans="1:6" ht="14.25">
      <c r="A58" s="15">
        <v>3111</v>
      </c>
      <c r="B58" s="16">
        <v>5169</v>
      </c>
      <c r="C58" s="17" t="s">
        <v>0</v>
      </c>
      <c r="D58" s="36">
        <v>1815</v>
      </c>
      <c r="E58" s="59">
        <v>2000</v>
      </c>
      <c r="F58" s="59">
        <v>2000</v>
      </c>
    </row>
    <row r="59" spans="1:6" ht="14.25">
      <c r="A59" s="15">
        <v>3111</v>
      </c>
      <c r="B59" s="16">
        <v>5171</v>
      </c>
      <c r="C59" s="17" t="s">
        <v>40</v>
      </c>
      <c r="D59" s="36">
        <v>63441</v>
      </c>
      <c r="E59" s="59">
        <v>63500</v>
      </c>
      <c r="F59" s="59">
        <v>0</v>
      </c>
    </row>
    <row r="60" spans="1:6" ht="14.25">
      <c r="A60" s="15">
        <v>3111</v>
      </c>
      <c r="B60" s="16">
        <v>5331</v>
      </c>
      <c r="C60" s="17" t="s">
        <v>192</v>
      </c>
      <c r="D60" s="36">
        <v>1600000</v>
      </c>
      <c r="E60" s="59">
        <v>1600000</v>
      </c>
      <c r="F60" s="59">
        <v>1600000</v>
      </c>
    </row>
    <row r="61" spans="1:6" ht="14.25">
      <c r="A61" s="15">
        <v>3111</v>
      </c>
      <c r="B61" s="16">
        <v>5336</v>
      </c>
      <c r="C61" s="17" t="s">
        <v>215</v>
      </c>
      <c r="D61" s="36">
        <v>552876</v>
      </c>
      <c r="E61" s="59">
        <v>0</v>
      </c>
      <c r="F61" s="59">
        <v>0</v>
      </c>
    </row>
    <row r="62" spans="1:6" ht="14.25">
      <c r="A62" s="15">
        <v>3111</v>
      </c>
      <c r="B62" s="16">
        <v>6121</v>
      </c>
      <c r="C62" s="17" t="s">
        <v>391</v>
      </c>
      <c r="D62" s="36">
        <v>487993</v>
      </c>
      <c r="E62" s="59">
        <v>8000000</v>
      </c>
      <c r="F62" s="59">
        <v>22000000</v>
      </c>
    </row>
    <row r="63" spans="1:6" ht="15">
      <c r="A63" s="18"/>
      <c r="B63" s="27"/>
      <c r="C63" s="20" t="s">
        <v>1</v>
      </c>
      <c r="D63" s="52">
        <f>SUM(D58:D62)</f>
        <v>2706125</v>
      </c>
      <c r="E63" s="54">
        <f>SUM(E58:E62)</f>
        <v>9665500</v>
      </c>
      <c r="F63" s="54">
        <f>SUM(F58:F62)</f>
        <v>23602000</v>
      </c>
    </row>
    <row r="64" spans="1:6" ht="15">
      <c r="A64" s="12"/>
      <c r="B64" s="21"/>
      <c r="C64" s="28" t="s">
        <v>41</v>
      </c>
      <c r="D64" s="45"/>
      <c r="E64" s="210"/>
      <c r="F64" s="210"/>
    </row>
    <row r="65" spans="1:6" ht="14.25">
      <c r="A65" s="15">
        <v>3113</v>
      </c>
      <c r="B65" s="16">
        <v>5141</v>
      </c>
      <c r="C65" s="17" t="s">
        <v>163</v>
      </c>
      <c r="D65" s="36">
        <v>87380.02</v>
      </c>
      <c r="E65" s="59">
        <v>50000</v>
      </c>
      <c r="F65" s="59">
        <v>130000</v>
      </c>
    </row>
    <row r="66" spans="1:6" ht="14.25">
      <c r="A66" s="15">
        <v>3113</v>
      </c>
      <c r="B66" s="16">
        <v>5169</v>
      </c>
      <c r="C66" s="17" t="s">
        <v>250</v>
      </c>
      <c r="D66" s="36">
        <v>0</v>
      </c>
      <c r="E66" s="59">
        <v>20000</v>
      </c>
      <c r="F66" s="59">
        <v>20000</v>
      </c>
    </row>
    <row r="67" spans="1:6" ht="14.25">
      <c r="A67" s="15">
        <v>3113</v>
      </c>
      <c r="B67" s="16">
        <v>5331</v>
      </c>
      <c r="C67" s="17" t="s">
        <v>192</v>
      </c>
      <c r="D67" s="36">
        <v>3105000</v>
      </c>
      <c r="E67" s="59">
        <v>3105000</v>
      </c>
      <c r="F67" s="59">
        <v>2800000</v>
      </c>
    </row>
    <row r="68" spans="1:6" ht="14.25">
      <c r="A68" s="15">
        <v>3113</v>
      </c>
      <c r="B68" s="16">
        <v>5336</v>
      </c>
      <c r="C68" s="17" t="s">
        <v>103</v>
      </c>
      <c r="D68" s="36">
        <v>854064.28</v>
      </c>
      <c r="E68" s="59">
        <v>0</v>
      </c>
      <c r="F68" s="59">
        <v>1184300</v>
      </c>
    </row>
    <row r="69" spans="1:6" ht="15">
      <c r="A69" s="18"/>
      <c r="B69" s="19"/>
      <c r="C69" s="20" t="s">
        <v>1</v>
      </c>
      <c r="D69" s="52">
        <f>SUM(D65:D68)</f>
        <v>4046444.3</v>
      </c>
      <c r="E69" s="54">
        <f>SUM(E65:E68)</f>
        <v>3175000</v>
      </c>
      <c r="F69" s="54">
        <f>SUM(F65:F68)</f>
        <v>4134300</v>
      </c>
    </row>
    <row r="70" spans="1:6" ht="15">
      <c r="A70" s="12"/>
      <c r="B70" s="21"/>
      <c r="C70" s="28" t="s">
        <v>50</v>
      </c>
      <c r="D70" s="78"/>
      <c r="E70" s="208"/>
      <c r="F70" s="208"/>
    </row>
    <row r="71" spans="1:6" ht="14.25">
      <c r="A71" s="15">
        <v>3122</v>
      </c>
      <c r="B71" s="16">
        <v>5339</v>
      </c>
      <c r="C71" s="17" t="s">
        <v>193</v>
      </c>
      <c r="D71" s="36">
        <v>20000</v>
      </c>
      <c r="E71" s="59">
        <v>20000</v>
      </c>
      <c r="F71" s="59">
        <v>20000</v>
      </c>
    </row>
    <row r="72" spans="1:6" ht="15">
      <c r="A72" s="18"/>
      <c r="B72" s="19"/>
      <c r="C72" s="20" t="s">
        <v>1</v>
      </c>
      <c r="D72" s="52">
        <f>SUM(D71)</f>
        <v>20000</v>
      </c>
      <c r="E72" s="54">
        <f>SUM(E71)</f>
        <v>20000</v>
      </c>
      <c r="F72" s="54">
        <f>SUM(F71)</f>
        <v>20000</v>
      </c>
    </row>
    <row r="73" spans="1:6" ht="15">
      <c r="A73" s="12"/>
      <c r="B73" s="13"/>
      <c r="C73" s="28" t="s">
        <v>51</v>
      </c>
      <c r="D73" s="78"/>
      <c r="E73" s="208"/>
      <c r="F73" s="208"/>
    </row>
    <row r="74" spans="1:6" ht="14.25">
      <c r="A74" s="15">
        <v>3231</v>
      </c>
      <c r="B74" s="16">
        <v>5339</v>
      </c>
      <c r="C74" s="17" t="s">
        <v>193</v>
      </c>
      <c r="D74" s="36">
        <v>50000</v>
      </c>
      <c r="E74" s="59">
        <v>50000</v>
      </c>
      <c r="F74" s="59">
        <v>40000</v>
      </c>
    </row>
    <row r="75" spans="1:6" ht="15">
      <c r="A75" s="18"/>
      <c r="B75" s="19"/>
      <c r="C75" s="20" t="s">
        <v>1</v>
      </c>
      <c r="D75" s="52">
        <f>SUM(D74)</f>
        <v>50000</v>
      </c>
      <c r="E75" s="54">
        <f>SUM(E74)</f>
        <v>50000</v>
      </c>
      <c r="F75" s="54">
        <f>SUM(F74)</f>
        <v>40000</v>
      </c>
    </row>
    <row r="76" spans="1:6" ht="15">
      <c r="A76" s="12"/>
      <c r="B76" s="29"/>
      <c r="C76" s="28" t="s">
        <v>52</v>
      </c>
      <c r="D76" s="45"/>
      <c r="E76" s="210"/>
      <c r="F76" s="210"/>
    </row>
    <row r="77" spans="1:6" ht="14.25">
      <c r="A77" s="15">
        <v>3313</v>
      </c>
      <c r="B77" s="16">
        <v>5021</v>
      </c>
      <c r="C77" s="17" t="s">
        <v>123</v>
      </c>
      <c r="D77" s="36">
        <v>20850</v>
      </c>
      <c r="E77" s="59">
        <v>25000</v>
      </c>
      <c r="F77" s="59">
        <v>25000</v>
      </c>
    </row>
    <row r="78" spans="1:6" ht="14.25">
      <c r="A78" s="15">
        <v>3313</v>
      </c>
      <c r="B78" s="16">
        <v>5041</v>
      </c>
      <c r="C78" s="17" t="s">
        <v>105</v>
      </c>
      <c r="D78" s="36">
        <v>227.75</v>
      </c>
      <c r="E78" s="59">
        <v>1000</v>
      </c>
      <c r="F78" s="59">
        <v>1000</v>
      </c>
    </row>
    <row r="79" spans="1:6" ht="14.25">
      <c r="A79" s="15">
        <v>3313</v>
      </c>
      <c r="B79" s="16">
        <v>5133</v>
      </c>
      <c r="C79" s="17" t="s">
        <v>147</v>
      </c>
      <c r="D79" s="36">
        <v>0</v>
      </c>
      <c r="E79" s="59">
        <v>1000</v>
      </c>
      <c r="F79" s="59">
        <v>1000</v>
      </c>
    </row>
    <row r="80" spans="1:6" ht="14.25">
      <c r="A80" s="15">
        <v>3313</v>
      </c>
      <c r="B80" s="16">
        <v>5139</v>
      </c>
      <c r="C80" s="17" t="s">
        <v>65</v>
      </c>
      <c r="D80" s="36">
        <v>4243</v>
      </c>
      <c r="E80" s="59">
        <v>5000</v>
      </c>
      <c r="F80" s="59">
        <v>5000</v>
      </c>
    </row>
    <row r="81" spans="1:6" ht="14.25">
      <c r="A81" s="15">
        <v>3313</v>
      </c>
      <c r="B81" s="16">
        <v>5153</v>
      </c>
      <c r="C81" s="17" t="s">
        <v>6</v>
      </c>
      <c r="D81" s="36">
        <v>83704</v>
      </c>
      <c r="E81" s="59">
        <v>160000</v>
      </c>
      <c r="F81" s="59">
        <v>160000</v>
      </c>
    </row>
    <row r="82" spans="1:6" ht="14.25">
      <c r="A82" s="15">
        <v>3313</v>
      </c>
      <c r="B82" s="16">
        <v>5164</v>
      </c>
      <c r="C82" s="17" t="s">
        <v>173</v>
      </c>
      <c r="D82" s="36">
        <v>38478</v>
      </c>
      <c r="E82" s="59">
        <v>40000</v>
      </c>
      <c r="F82" s="59">
        <v>40000</v>
      </c>
    </row>
    <row r="83" spans="1:6" ht="14.25">
      <c r="A83" s="15">
        <v>3313</v>
      </c>
      <c r="B83" s="16">
        <v>5169</v>
      </c>
      <c r="C83" s="17" t="s">
        <v>62</v>
      </c>
      <c r="D83" s="36">
        <v>16984</v>
      </c>
      <c r="E83" s="59">
        <v>10000</v>
      </c>
      <c r="F83" s="59">
        <v>15000</v>
      </c>
    </row>
    <row r="84" spans="1:6" ht="14.25">
      <c r="A84" s="15">
        <v>3313</v>
      </c>
      <c r="B84" s="16">
        <v>5171</v>
      </c>
      <c r="C84" s="17" t="s">
        <v>392</v>
      </c>
      <c r="D84" s="36">
        <v>0</v>
      </c>
      <c r="E84" s="59">
        <v>60000</v>
      </c>
      <c r="F84" s="59">
        <v>60000</v>
      </c>
    </row>
    <row r="85" spans="1:6" ht="15">
      <c r="A85" s="18"/>
      <c r="B85" s="19"/>
      <c r="C85" s="20" t="s">
        <v>1</v>
      </c>
      <c r="D85" s="52">
        <f>SUM(D77:D84)</f>
        <v>164486.75</v>
      </c>
      <c r="E85" s="54">
        <f>SUM(E77:E84)</f>
        <v>302000</v>
      </c>
      <c r="F85" s="54">
        <f>SUM(F77:F84)</f>
        <v>307000</v>
      </c>
    </row>
    <row r="86" spans="1:6" ht="15">
      <c r="A86" s="12"/>
      <c r="B86" s="29"/>
      <c r="C86" s="28" t="s">
        <v>18</v>
      </c>
      <c r="D86" s="45"/>
      <c r="E86" s="210"/>
      <c r="F86" s="210"/>
    </row>
    <row r="87" spans="1:6" ht="14.25">
      <c r="A87" s="15">
        <v>3314</v>
      </c>
      <c r="B87" s="16">
        <v>5011</v>
      </c>
      <c r="C87" s="17" t="s">
        <v>2</v>
      </c>
      <c r="D87" s="36">
        <v>262985</v>
      </c>
      <c r="E87" s="59">
        <v>265000</v>
      </c>
      <c r="F87" s="59">
        <v>290000</v>
      </c>
    </row>
    <row r="88" spans="1:6" ht="14.25">
      <c r="A88" s="15">
        <v>3314</v>
      </c>
      <c r="B88" s="16">
        <v>5021</v>
      </c>
      <c r="C88" s="17" t="s">
        <v>123</v>
      </c>
      <c r="D88" s="36">
        <v>18360</v>
      </c>
      <c r="E88" s="59">
        <v>20000</v>
      </c>
      <c r="F88" s="59">
        <v>20000</v>
      </c>
    </row>
    <row r="89" spans="1:6" ht="14.25">
      <c r="A89" s="15">
        <v>3314</v>
      </c>
      <c r="B89" s="16">
        <v>5031</v>
      </c>
      <c r="C89" s="17" t="s">
        <v>3</v>
      </c>
      <c r="D89" s="36">
        <v>65746.25</v>
      </c>
      <c r="E89" s="59">
        <f>CEILING(E87*0.25,1000)</f>
        <v>67000</v>
      </c>
      <c r="F89" s="59">
        <f>CEILING(F87*0.25,1000)</f>
        <v>73000</v>
      </c>
    </row>
    <row r="90" spans="1:6" ht="14.25">
      <c r="A90" s="15">
        <v>3314</v>
      </c>
      <c r="B90" s="16">
        <v>5032</v>
      </c>
      <c r="C90" s="17" t="s">
        <v>144</v>
      </c>
      <c r="D90" s="36">
        <v>23668</v>
      </c>
      <c r="E90" s="59">
        <f>CEILING(E87*0.09,1000)</f>
        <v>24000</v>
      </c>
      <c r="F90" s="59">
        <f>CEILING(F87*0.09,1000)</f>
        <v>27000</v>
      </c>
    </row>
    <row r="91" spans="1:6" ht="14.25">
      <c r="A91" s="15">
        <v>3314</v>
      </c>
      <c r="B91" s="16">
        <v>5133</v>
      </c>
      <c r="C91" s="17" t="s">
        <v>371</v>
      </c>
      <c r="D91" s="36">
        <v>0</v>
      </c>
      <c r="E91" s="59">
        <v>1000</v>
      </c>
      <c r="F91" s="59">
        <v>1000</v>
      </c>
    </row>
    <row r="92" spans="1:6" ht="14.25">
      <c r="A92" s="15">
        <v>3314</v>
      </c>
      <c r="B92" s="16">
        <v>5136</v>
      </c>
      <c r="C92" s="17" t="s">
        <v>149</v>
      </c>
      <c r="D92" s="36">
        <v>45406</v>
      </c>
      <c r="E92" s="59">
        <v>65000</v>
      </c>
      <c r="F92" s="59">
        <v>65000</v>
      </c>
    </row>
    <row r="93" spans="1:6" ht="14.25">
      <c r="A93" s="15">
        <v>3314</v>
      </c>
      <c r="B93" s="16">
        <v>5137</v>
      </c>
      <c r="C93" s="17" t="s">
        <v>155</v>
      </c>
      <c r="D93" s="36">
        <v>156330</v>
      </c>
      <c r="E93" s="59">
        <v>100000</v>
      </c>
      <c r="F93" s="59">
        <v>0</v>
      </c>
    </row>
    <row r="94" spans="1:6" ht="14.25">
      <c r="A94" s="15">
        <v>3314</v>
      </c>
      <c r="B94" s="16">
        <v>5138</v>
      </c>
      <c r="C94" s="17" t="s">
        <v>57</v>
      </c>
      <c r="D94" s="36">
        <v>6944</v>
      </c>
      <c r="E94" s="59">
        <v>15000</v>
      </c>
      <c r="F94" s="59">
        <v>15000</v>
      </c>
    </row>
    <row r="95" spans="1:6" ht="14.25">
      <c r="A95" s="15">
        <v>3314</v>
      </c>
      <c r="B95" s="16">
        <v>5139</v>
      </c>
      <c r="C95" s="17" t="s">
        <v>65</v>
      </c>
      <c r="D95" s="36">
        <v>43987.5</v>
      </c>
      <c r="E95" s="59">
        <v>15000</v>
      </c>
      <c r="F95" s="59">
        <v>15000</v>
      </c>
    </row>
    <row r="96" spans="1:6" ht="14.25">
      <c r="A96" s="15">
        <v>3314</v>
      </c>
      <c r="B96" s="16">
        <v>5151</v>
      </c>
      <c r="C96" s="17" t="s">
        <v>4</v>
      </c>
      <c r="D96" s="36">
        <v>192</v>
      </c>
      <c r="E96" s="59">
        <v>1000</v>
      </c>
      <c r="F96" s="59">
        <v>1000</v>
      </c>
    </row>
    <row r="97" spans="1:6" ht="14.25">
      <c r="A97" s="15">
        <v>3314</v>
      </c>
      <c r="B97" s="16">
        <v>5154</v>
      </c>
      <c r="C97" s="17" t="s">
        <v>165</v>
      </c>
      <c r="D97" s="36">
        <v>51492</v>
      </c>
      <c r="E97" s="59">
        <v>60000</v>
      </c>
      <c r="F97" s="59">
        <v>60000</v>
      </c>
    </row>
    <row r="98" spans="1:6" ht="14.25">
      <c r="A98" s="15">
        <v>3314</v>
      </c>
      <c r="B98" s="16">
        <v>5162</v>
      </c>
      <c r="C98" s="17" t="s">
        <v>170</v>
      </c>
      <c r="D98" s="36">
        <v>8753.03</v>
      </c>
      <c r="E98" s="59">
        <v>8500</v>
      </c>
      <c r="F98" s="59">
        <v>9000</v>
      </c>
    </row>
    <row r="99" spans="1:6" ht="14.25">
      <c r="A99" s="15">
        <v>3314</v>
      </c>
      <c r="B99" s="16">
        <v>5167</v>
      </c>
      <c r="C99" s="17" t="s">
        <v>177</v>
      </c>
      <c r="D99" s="36">
        <v>0</v>
      </c>
      <c r="E99" s="59">
        <v>1000</v>
      </c>
      <c r="F99" s="59">
        <v>1000</v>
      </c>
    </row>
    <row r="100" spans="1:6" ht="14.25">
      <c r="A100" s="15">
        <v>3314</v>
      </c>
      <c r="B100" s="16">
        <v>5168</v>
      </c>
      <c r="C100" s="17" t="s">
        <v>370</v>
      </c>
      <c r="D100" s="36">
        <v>7357</v>
      </c>
      <c r="E100" s="59">
        <v>7500</v>
      </c>
      <c r="F100" s="59">
        <v>8000</v>
      </c>
    </row>
    <row r="101" spans="1:6" ht="14.25">
      <c r="A101" s="15">
        <v>3314</v>
      </c>
      <c r="B101" s="16">
        <v>5169</v>
      </c>
      <c r="C101" s="17" t="s">
        <v>64</v>
      </c>
      <c r="D101" s="36">
        <v>24951</v>
      </c>
      <c r="E101" s="59">
        <v>10000</v>
      </c>
      <c r="F101" s="59">
        <v>15000</v>
      </c>
    </row>
    <row r="102" spans="1:6" ht="14.25">
      <c r="A102" s="15">
        <v>3314</v>
      </c>
      <c r="B102" s="16">
        <v>5171</v>
      </c>
      <c r="C102" s="17" t="s">
        <v>5</v>
      </c>
      <c r="D102" s="36">
        <v>66566.25</v>
      </c>
      <c r="E102" s="59">
        <v>100000</v>
      </c>
      <c r="F102" s="59">
        <v>5000</v>
      </c>
    </row>
    <row r="103" spans="1:6" ht="14.25">
      <c r="A103" s="15">
        <v>3314</v>
      </c>
      <c r="B103" s="16">
        <v>5173</v>
      </c>
      <c r="C103" s="17" t="s">
        <v>8</v>
      </c>
      <c r="D103" s="36">
        <v>318</v>
      </c>
      <c r="E103" s="59">
        <v>1000</v>
      </c>
      <c r="F103" s="59">
        <v>1000</v>
      </c>
    </row>
    <row r="104" spans="1:6" ht="14.25">
      <c r="A104" s="15">
        <v>3314</v>
      </c>
      <c r="B104" s="16">
        <v>5175</v>
      </c>
      <c r="C104" s="17" t="s">
        <v>10</v>
      </c>
      <c r="D104" s="36">
        <v>273</v>
      </c>
      <c r="E104" s="59">
        <v>1000</v>
      </c>
      <c r="F104" s="59">
        <v>1000</v>
      </c>
    </row>
    <row r="105" spans="1:6" ht="14.25">
      <c r="A105" s="15">
        <v>3314</v>
      </c>
      <c r="B105" s="16">
        <v>5194</v>
      </c>
      <c r="C105" s="17" t="s">
        <v>223</v>
      </c>
      <c r="D105" s="36">
        <v>6219</v>
      </c>
      <c r="E105" s="59">
        <v>6000</v>
      </c>
      <c r="F105" s="59">
        <v>7000</v>
      </c>
    </row>
    <row r="106" spans="1:6" ht="14.25">
      <c r="A106" s="15">
        <v>3314</v>
      </c>
      <c r="B106" s="16">
        <v>5229</v>
      </c>
      <c r="C106" s="17" t="s">
        <v>187</v>
      </c>
      <c r="D106" s="36">
        <v>550</v>
      </c>
      <c r="E106" s="59">
        <v>1000</v>
      </c>
      <c r="F106" s="59">
        <v>1000</v>
      </c>
    </row>
    <row r="107" spans="1:6" ht="14.25">
      <c r="A107" s="15">
        <v>3314</v>
      </c>
      <c r="B107" s="16">
        <v>5424</v>
      </c>
      <c r="C107" s="17" t="s">
        <v>196</v>
      </c>
      <c r="D107" s="36">
        <v>0</v>
      </c>
      <c r="E107" s="59">
        <v>2000</v>
      </c>
      <c r="F107" s="59">
        <v>2000</v>
      </c>
    </row>
    <row r="108" spans="1:6" ht="15">
      <c r="A108" s="18"/>
      <c r="B108" s="19"/>
      <c r="C108" s="20" t="s">
        <v>1</v>
      </c>
      <c r="D108" s="52">
        <f>SUM(D87:D107)</f>
        <v>790098.03</v>
      </c>
      <c r="E108" s="54">
        <f>SUM(E87:E107)</f>
        <v>771000</v>
      </c>
      <c r="F108" s="54">
        <f>SUM(F87:F107)</f>
        <v>617000</v>
      </c>
    </row>
    <row r="109" spans="1:6" ht="15">
      <c r="A109" s="12"/>
      <c r="B109" s="29"/>
      <c r="C109" s="28" t="s">
        <v>58</v>
      </c>
      <c r="D109" s="45"/>
      <c r="E109" s="210"/>
      <c r="F109" s="210"/>
    </row>
    <row r="110" spans="1:6" ht="14.25">
      <c r="A110" s="15">
        <v>3319</v>
      </c>
      <c r="B110" s="16">
        <v>5021</v>
      </c>
      <c r="C110" s="17" t="s">
        <v>141</v>
      </c>
      <c r="D110" s="36">
        <v>58800</v>
      </c>
      <c r="E110" s="59">
        <v>65000</v>
      </c>
      <c r="F110" s="59">
        <v>65000</v>
      </c>
    </row>
    <row r="111" spans="1:6" ht="14.25">
      <c r="A111" s="15">
        <v>3319</v>
      </c>
      <c r="B111" s="16">
        <v>5133</v>
      </c>
      <c r="C111" s="17" t="s">
        <v>147</v>
      </c>
      <c r="D111" s="36">
        <v>0</v>
      </c>
      <c r="E111" s="59">
        <v>1000</v>
      </c>
      <c r="F111" s="59">
        <v>1000</v>
      </c>
    </row>
    <row r="112" spans="1:6" ht="14.25">
      <c r="A112" s="15">
        <v>3319</v>
      </c>
      <c r="B112" s="16">
        <v>5139</v>
      </c>
      <c r="C112" s="17" t="s">
        <v>65</v>
      </c>
      <c r="D112" s="36">
        <v>23334</v>
      </c>
      <c r="E112" s="59">
        <v>20000</v>
      </c>
      <c r="F112" s="59">
        <v>5000</v>
      </c>
    </row>
    <row r="113" spans="1:6" ht="14.25">
      <c r="A113" s="15">
        <v>3319</v>
      </c>
      <c r="B113" s="16">
        <v>5153</v>
      </c>
      <c r="C113" s="17" t="s">
        <v>6</v>
      </c>
      <c r="D113" s="36">
        <v>42794</v>
      </c>
      <c r="E113" s="59">
        <v>60000</v>
      </c>
      <c r="F113" s="59">
        <v>60000</v>
      </c>
    </row>
    <row r="114" spans="1:6" ht="14.25">
      <c r="A114" s="15">
        <v>3319</v>
      </c>
      <c r="B114" s="16">
        <v>5154</v>
      </c>
      <c r="C114" s="17" t="s">
        <v>165</v>
      </c>
      <c r="D114" s="36">
        <v>12928</v>
      </c>
      <c r="E114" s="59">
        <v>15000</v>
      </c>
      <c r="F114" s="59">
        <v>15000</v>
      </c>
    </row>
    <row r="115" spans="1:6" ht="14.25">
      <c r="A115" s="15">
        <v>3319</v>
      </c>
      <c r="B115" s="16">
        <v>5169</v>
      </c>
      <c r="C115" s="17" t="s">
        <v>393</v>
      </c>
      <c r="D115" s="36">
        <v>39609</v>
      </c>
      <c r="E115" s="59">
        <v>40000</v>
      </c>
      <c r="F115" s="59">
        <v>65000</v>
      </c>
    </row>
    <row r="116" spans="1:6" ht="14.25">
      <c r="A116" s="15">
        <v>3319</v>
      </c>
      <c r="B116" s="16">
        <v>5171</v>
      </c>
      <c r="C116" s="17" t="s">
        <v>5</v>
      </c>
      <c r="D116" s="36">
        <v>1163</v>
      </c>
      <c r="E116" s="59">
        <v>20000</v>
      </c>
      <c r="F116" s="59">
        <v>20000</v>
      </c>
    </row>
    <row r="117" spans="1:6" ht="14.25">
      <c r="A117" s="15">
        <v>3319</v>
      </c>
      <c r="B117" s="16">
        <v>5175</v>
      </c>
      <c r="C117" s="17" t="s">
        <v>412</v>
      </c>
      <c r="D117" s="36">
        <v>2011</v>
      </c>
      <c r="E117" s="59">
        <v>2000</v>
      </c>
      <c r="F117" s="59">
        <v>2000</v>
      </c>
    </row>
    <row r="118" spans="1:6" ht="14.25">
      <c r="A118" s="15">
        <v>3319</v>
      </c>
      <c r="B118" s="16">
        <v>5194</v>
      </c>
      <c r="C118" s="17" t="s">
        <v>413</v>
      </c>
      <c r="D118" s="36">
        <v>4860</v>
      </c>
      <c r="E118" s="59">
        <v>4000</v>
      </c>
      <c r="F118" s="59">
        <v>4000</v>
      </c>
    </row>
    <row r="119" spans="1:6" ht="15">
      <c r="A119" s="18"/>
      <c r="B119" s="19"/>
      <c r="C119" s="20" t="s">
        <v>1</v>
      </c>
      <c r="D119" s="52">
        <f>SUM(D110:D118)</f>
        <v>185499</v>
      </c>
      <c r="E119" s="54">
        <f>SUM(E110:E118)</f>
        <v>227000</v>
      </c>
      <c r="F119" s="54">
        <f>SUM(F110:F118)</f>
        <v>237000</v>
      </c>
    </row>
    <row r="120" spans="1:6" ht="15">
      <c r="A120" s="12"/>
      <c r="B120" s="29"/>
      <c r="C120" s="28" t="s">
        <v>19</v>
      </c>
      <c r="D120" s="45"/>
      <c r="E120" s="210"/>
      <c r="F120" s="210"/>
    </row>
    <row r="121" spans="1:6" ht="14.25">
      <c r="A121" s="15">
        <v>3329</v>
      </c>
      <c r="B121" s="16">
        <v>5169</v>
      </c>
      <c r="C121" s="17" t="s">
        <v>394</v>
      </c>
      <c r="D121" s="36">
        <v>0</v>
      </c>
      <c r="E121" s="59">
        <v>5000</v>
      </c>
      <c r="F121" s="59">
        <v>10000</v>
      </c>
    </row>
    <row r="122" spans="1:6" ht="15">
      <c r="A122" s="18"/>
      <c r="B122" s="19"/>
      <c r="C122" s="20" t="s">
        <v>1</v>
      </c>
      <c r="D122" s="52">
        <f>SUM(D121:D121)</f>
        <v>0</v>
      </c>
      <c r="E122" s="54">
        <f>SUM(E121:E121)</f>
        <v>5000</v>
      </c>
      <c r="F122" s="54">
        <f>SUM(F121:F121)</f>
        <v>10000</v>
      </c>
    </row>
    <row r="123" spans="1:6" ht="15">
      <c r="A123" s="12"/>
      <c r="B123" s="29"/>
      <c r="C123" s="28" t="s">
        <v>20</v>
      </c>
      <c r="D123" s="45"/>
      <c r="E123" s="210"/>
      <c r="F123" s="211"/>
    </row>
    <row r="124" spans="1:6" ht="14.25">
      <c r="A124" s="15">
        <v>3330</v>
      </c>
      <c r="B124" s="16">
        <v>5223</v>
      </c>
      <c r="C124" s="17" t="s">
        <v>395</v>
      </c>
      <c r="D124" s="36">
        <v>0</v>
      </c>
      <c r="E124" s="59">
        <v>0</v>
      </c>
      <c r="F124" s="177">
        <v>50000</v>
      </c>
    </row>
    <row r="125" spans="1:6" ht="15">
      <c r="A125" s="18"/>
      <c r="B125" s="19"/>
      <c r="C125" s="20" t="s">
        <v>1</v>
      </c>
      <c r="D125" s="52">
        <f>SUM(D124)</f>
        <v>0</v>
      </c>
      <c r="E125" s="54">
        <f>SUM(E124)</f>
        <v>0</v>
      </c>
      <c r="F125" s="207">
        <f>SUM(F124)</f>
        <v>50000</v>
      </c>
    </row>
    <row r="126" spans="1:6" ht="15">
      <c r="A126" s="12"/>
      <c r="B126" s="29"/>
      <c r="C126" s="28" t="s">
        <v>21</v>
      </c>
      <c r="D126" s="45"/>
      <c r="E126" s="210"/>
      <c r="F126" s="210"/>
    </row>
    <row r="127" spans="1:6" ht="14.25">
      <c r="A127" s="15">
        <v>3341</v>
      </c>
      <c r="B127" s="16">
        <v>5021</v>
      </c>
      <c r="C127" s="17" t="s">
        <v>63</v>
      </c>
      <c r="D127" s="48">
        <v>550179</v>
      </c>
      <c r="E127" s="59">
        <v>540000</v>
      </c>
      <c r="F127" s="59">
        <v>550000</v>
      </c>
    </row>
    <row r="128" spans="1:6" ht="14.25">
      <c r="A128" s="15">
        <v>3341</v>
      </c>
      <c r="B128" s="16">
        <v>5136</v>
      </c>
      <c r="C128" s="17" t="s">
        <v>149</v>
      </c>
      <c r="D128" s="48">
        <v>2040</v>
      </c>
      <c r="E128" s="59">
        <v>3000</v>
      </c>
      <c r="F128" s="59">
        <v>3000</v>
      </c>
    </row>
    <row r="129" spans="1:6" ht="14.25">
      <c r="A129" s="15">
        <v>3341</v>
      </c>
      <c r="B129" s="16">
        <v>5137</v>
      </c>
      <c r="C129" s="17" t="s">
        <v>155</v>
      </c>
      <c r="D129" s="48">
        <v>26105.02</v>
      </c>
      <c r="E129" s="59">
        <v>90000</v>
      </c>
      <c r="F129" s="59">
        <v>80000</v>
      </c>
    </row>
    <row r="130" spans="1:6" ht="14.25">
      <c r="A130" s="15">
        <v>3341</v>
      </c>
      <c r="B130" s="16">
        <v>5139</v>
      </c>
      <c r="C130" s="17" t="s">
        <v>65</v>
      </c>
      <c r="D130" s="48">
        <v>111657.98</v>
      </c>
      <c r="E130" s="59">
        <v>85000</v>
      </c>
      <c r="F130" s="59">
        <v>85000</v>
      </c>
    </row>
    <row r="131" spans="1:6" ht="14.25">
      <c r="A131" s="15">
        <v>3341</v>
      </c>
      <c r="B131" s="16">
        <v>5154</v>
      </c>
      <c r="C131" s="17" t="s">
        <v>363</v>
      </c>
      <c r="D131" s="48">
        <v>11047</v>
      </c>
      <c r="E131" s="59">
        <v>15000</v>
      </c>
      <c r="F131" s="59">
        <v>0</v>
      </c>
    </row>
    <row r="132" spans="1:6" ht="14.25">
      <c r="A132" s="15">
        <v>3341</v>
      </c>
      <c r="B132" s="16">
        <v>5162</v>
      </c>
      <c r="C132" s="17" t="s">
        <v>170</v>
      </c>
      <c r="D132" s="48">
        <v>6530.85</v>
      </c>
      <c r="E132" s="59">
        <v>10000</v>
      </c>
      <c r="F132" s="59">
        <v>10000</v>
      </c>
    </row>
    <row r="133" spans="1:6" ht="14.25">
      <c r="A133" s="15">
        <v>3341</v>
      </c>
      <c r="B133" s="16">
        <v>5167</v>
      </c>
      <c r="C133" s="17" t="s">
        <v>177</v>
      </c>
      <c r="D133" s="48">
        <v>2490</v>
      </c>
      <c r="E133" s="59">
        <v>1000</v>
      </c>
      <c r="F133" s="59">
        <v>0</v>
      </c>
    </row>
    <row r="134" spans="1:6" ht="14.25">
      <c r="A134" s="15">
        <v>3341</v>
      </c>
      <c r="B134" s="16">
        <v>5169</v>
      </c>
      <c r="C134" s="17" t="s">
        <v>0</v>
      </c>
      <c r="D134" s="48">
        <v>17979</v>
      </c>
      <c r="E134" s="59">
        <v>15000</v>
      </c>
      <c r="F134" s="59">
        <v>15000</v>
      </c>
    </row>
    <row r="135" spans="1:6" ht="14.25">
      <c r="A135" s="15">
        <v>3341</v>
      </c>
      <c r="B135" s="16">
        <v>5171</v>
      </c>
      <c r="C135" s="17" t="s">
        <v>5</v>
      </c>
      <c r="D135" s="48">
        <v>7219.05</v>
      </c>
      <c r="E135" s="59">
        <v>15000</v>
      </c>
      <c r="F135" s="59">
        <v>15000</v>
      </c>
    </row>
    <row r="136" spans="1:6" ht="14.25">
      <c r="A136" s="15">
        <v>3341</v>
      </c>
      <c r="B136" s="16">
        <v>5172</v>
      </c>
      <c r="C136" s="17" t="s">
        <v>70</v>
      </c>
      <c r="D136" s="48">
        <v>0</v>
      </c>
      <c r="E136" s="59">
        <v>10000</v>
      </c>
      <c r="F136" s="59">
        <v>10000</v>
      </c>
    </row>
    <row r="137" spans="1:6" ht="14.25">
      <c r="A137" s="15">
        <v>3341</v>
      </c>
      <c r="B137" s="16">
        <v>5176</v>
      </c>
      <c r="C137" s="17" t="s">
        <v>181</v>
      </c>
      <c r="D137" s="48">
        <v>0</v>
      </c>
      <c r="E137" s="59">
        <v>1000</v>
      </c>
      <c r="F137" s="59">
        <v>0</v>
      </c>
    </row>
    <row r="138" spans="1:6" ht="14.25">
      <c r="A138" s="15">
        <v>3341</v>
      </c>
      <c r="B138" s="16">
        <v>5901</v>
      </c>
      <c r="C138" s="17" t="s">
        <v>199</v>
      </c>
      <c r="D138" s="48">
        <v>0</v>
      </c>
      <c r="E138" s="59">
        <v>30000</v>
      </c>
      <c r="F138" s="59">
        <v>0</v>
      </c>
    </row>
    <row r="139" spans="1:6" ht="14.25">
      <c r="A139" s="15">
        <v>3341</v>
      </c>
      <c r="B139" s="16">
        <v>6122</v>
      </c>
      <c r="C139" s="17" t="s">
        <v>396</v>
      </c>
      <c r="D139" s="48">
        <v>58216</v>
      </c>
      <c r="E139" s="59">
        <v>0</v>
      </c>
      <c r="F139" s="59">
        <v>83000</v>
      </c>
    </row>
    <row r="140" spans="1:6" s="3" customFormat="1" ht="14.25">
      <c r="A140" s="8" t="s">
        <v>66</v>
      </c>
      <c r="B140" s="2">
        <v>0</v>
      </c>
      <c r="C140" s="6" t="s">
        <v>68</v>
      </c>
      <c r="D140" s="48">
        <f>SUM(D127:D139)</f>
        <v>793463.9</v>
      </c>
      <c r="E140" s="35">
        <f>SUM(E127:E139)</f>
        <v>815000</v>
      </c>
      <c r="F140" s="35">
        <f>SUM(F127:F139)</f>
        <v>851000</v>
      </c>
    </row>
    <row r="141" spans="1:6" s="3" customFormat="1" ht="4.5" customHeight="1">
      <c r="A141" s="8"/>
      <c r="B141" s="2"/>
      <c r="C141" s="6"/>
      <c r="D141" s="48"/>
      <c r="E141" s="35"/>
      <c r="F141" s="35"/>
    </row>
    <row r="142" spans="1:6" ht="14.25">
      <c r="A142" s="30">
        <v>3341</v>
      </c>
      <c r="B142" s="31">
        <v>5021</v>
      </c>
      <c r="C142" s="32" t="s">
        <v>63</v>
      </c>
      <c r="D142" s="48">
        <v>16280</v>
      </c>
      <c r="E142" s="59">
        <v>17000</v>
      </c>
      <c r="F142" s="59">
        <v>17000</v>
      </c>
    </row>
    <row r="143" spans="1:6" ht="14.25">
      <c r="A143" s="30">
        <v>3341</v>
      </c>
      <c r="B143" s="31">
        <v>5137</v>
      </c>
      <c r="C143" s="32" t="s">
        <v>372</v>
      </c>
      <c r="D143" s="48">
        <v>65742.6</v>
      </c>
      <c r="E143" s="59">
        <v>150000</v>
      </c>
      <c r="F143" s="59">
        <v>70000</v>
      </c>
    </row>
    <row r="144" spans="1:6" ht="14.25">
      <c r="A144" s="30">
        <v>3341</v>
      </c>
      <c r="B144" s="31">
        <v>5139</v>
      </c>
      <c r="C144" s="32" t="s">
        <v>65</v>
      </c>
      <c r="D144" s="48">
        <v>4688</v>
      </c>
      <c r="E144" s="59">
        <v>0</v>
      </c>
      <c r="F144" s="59">
        <v>0</v>
      </c>
    </row>
    <row r="145" spans="1:6" ht="14.25">
      <c r="A145" s="30">
        <v>3341</v>
      </c>
      <c r="B145" s="31">
        <v>5154</v>
      </c>
      <c r="C145" s="32" t="s">
        <v>362</v>
      </c>
      <c r="D145" s="48">
        <v>0</v>
      </c>
      <c r="E145" s="59">
        <v>0</v>
      </c>
      <c r="F145" s="59">
        <v>15000</v>
      </c>
    </row>
    <row r="146" spans="1:6" ht="14.25">
      <c r="A146" s="30">
        <v>3341</v>
      </c>
      <c r="B146" s="31">
        <v>5169</v>
      </c>
      <c r="C146" s="32" t="s">
        <v>357</v>
      </c>
      <c r="D146" s="48">
        <v>17424</v>
      </c>
      <c r="E146" s="59">
        <v>30000</v>
      </c>
      <c r="F146" s="59">
        <v>30000</v>
      </c>
    </row>
    <row r="147" spans="1:6" ht="14.25">
      <c r="A147" s="30">
        <v>3341</v>
      </c>
      <c r="B147" s="31">
        <v>5171</v>
      </c>
      <c r="C147" s="32" t="s">
        <v>5</v>
      </c>
      <c r="D147" s="48">
        <v>399300</v>
      </c>
      <c r="E147" s="59">
        <v>400000</v>
      </c>
      <c r="F147" s="59">
        <v>400000</v>
      </c>
    </row>
    <row r="148" spans="1:6" ht="14.25">
      <c r="A148" s="30">
        <v>3341</v>
      </c>
      <c r="B148" s="31">
        <v>6129</v>
      </c>
      <c r="C148" s="32" t="s">
        <v>347</v>
      </c>
      <c r="D148" s="48">
        <v>25180</v>
      </c>
      <c r="E148" s="59">
        <v>0</v>
      </c>
      <c r="F148" s="59">
        <v>0</v>
      </c>
    </row>
    <row r="149" spans="1:6" s="3" customFormat="1" ht="14.25">
      <c r="A149" s="9" t="s">
        <v>66</v>
      </c>
      <c r="B149" s="5">
        <v>1</v>
      </c>
      <c r="C149" s="7" t="s">
        <v>69</v>
      </c>
      <c r="D149" s="48">
        <f>SUM(D142:D148)</f>
        <v>528614.6</v>
      </c>
      <c r="E149" s="35">
        <f>SUM(E142:E148)</f>
        <v>597000</v>
      </c>
      <c r="F149" s="35">
        <f>SUM(F142:F148)</f>
        <v>532000</v>
      </c>
    </row>
    <row r="150" spans="1:6" s="3" customFormat="1" ht="4.5" customHeight="1">
      <c r="A150" s="8"/>
      <c r="B150" s="2"/>
      <c r="C150" s="6"/>
      <c r="D150" s="48"/>
      <c r="E150" s="35"/>
      <c r="F150" s="35"/>
    </row>
    <row r="151" spans="1:6" ht="14.25">
      <c r="A151" s="15">
        <v>3341</v>
      </c>
      <c r="B151" s="16">
        <v>5021</v>
      </c>
      <c r="C151" s="17" t="s">
        <v>123</v>
      </c>
      <c r="D151" s="48">
        <v>55000</v>
      </c>
      <c r="E151" s="59">
        <v>55000</v>
      </c>
      <c r="F151" s="59">
        <v>60000</v>
      </c>
    </row>
    <row r="152" spans="1:6" ht="14.25">
      <c r="A152" s="15">
        <v>3341</v>
      </c>
      <c r="B152" s="16">
        <v>5169</v>
      </c>
      <c r="C152" s="17" t="s">
        <v>235</v>
      </c>
      <c r="D152" s="48">
        <v>24684</v>
      </c>
      <c r="E152" s="59">
        <v>60000</v>
      </c>
      <c r="F152" s="59">
        <v>40000</v>
      </c>
    </row>
    <row r="153" spans="1:6" s="3" customFormat="1" ht="14.25">
      <c r="A153" s="8" t="s">
        <v>66</v>
      </c>
      <c r="B153" s="2">
        <v>2</v>
      </c>
      <c r="C153" s="6" t="s">
        <v>67</v>
      </c>
      <c r="D153" s="48">
        <f>SUM(D151:D152)</f>
        <v>79684</v>
      </c>
      <c r="E153" s="35">
        <f>SUM(E151:E152)</f>
        <v>115000</v>
      </c>
      <c r="F153" s="35">
        <f>SUM(F151:F152)</f>
        <v>100000</v>
      </c>
    </row>
    <row r="154" spans="1:6" ht="15">
      <c r="A154" s="18"/>
      <c r="B154" s="19"/>
      <c r="C154" s="20" t="s">
        <v>1</v>
      </c>
      <c r="D154" s="52">
        <f>D140+D149+D153</f>
        <v>1401762.5</v>
      </c>
      <c r="E154" s="54">
        <f>E140+E149+E153</f>
        <v>1527000</v>
      </c>
      <c r="F154" s="54">
        <f>F140+F149+F153</f>
        <v>1483000</v>
      </c>
    </row>
    <row r="155" spans="1:6" ht="15">
      <c r="A155" s="12"/>
      <c r="B155" s="29"/>
      <c r="C155" s="28" t="s">
        <v>44</v>
      </c>
      <c r="D155" s="45"/>
      <c r="E155" s="210"/>
      <c r="F155" s="210"/>
    </row>
    <row r="156" spans="1:6" ht="14.25">
      <c r="A156" s="15">
        <v>3349</v>
      </c>
      <c r="B156" s="16">
        <v>5021</v>
      </c>
      <c r="C156" s="17" t="s">
        <v>123</v>
      </c>
      <c r="D156" s="36">
        <v>32400</v>
      </c>
      <c r="E156" s="59">
        <v>32000</v>
      </c>
      <c r="F156" s="59">
        <v>33000</v>
      </c>
    </row>
    <row r="157" spans="1:6" ht="14.25">
      <c r="A157" s="15">
        <v>3349</v>
      </c>
      <c r="B157" s="16">
        <v>5136</v>
      </c>
      <c r="C157" s="17" t="s">
        <v>150</v>
      </c>
      <c r="D157" s="36">
        <v>67196</v>
      </c>
      <c r="E157" s="59">
        <v>75000</v>
      </c>
      <c r="F157" s="59">
        <v>70000</v>
      </c>
    </row>
    <row r="158" spans="1:6" ht="14.25">
      <c r="A158" s="15">
        <v>3349</v>
      </c>
      <c r="B158" s="16">
        <v>5138</v>
      </c>
      <c r="C158" s="17" t="s">
        <v>397</v>
      </c>
      <c r="D158" s="36">
        <v>20632</v>
      </c>
      <c r="E158" s="59">
        <v>20000</v>
      </c>
      <c r="F158" s="59">
        <v>22000</v>
      </c>
    </row>
    <row r="159" spans="1:6" ht="14.25">
      <c r="A159" s="15">
        <v>3349</v>
      </c>
      <c r="B159" s="16">
        <v>5139</v>
      </c>
      <c r="C159" s="17" t="s">
        <v>411</v>
      </c>
      <c r="D159" s="36">
        <v>6516</v>
      </c>
      <c r="E159" s="59">
        <v>7000</v>
      </c>
      <c r="F159" s="59">
        <v>7000</v>
      </c>
    </row>
    <row r="160" spans="1:6" ht="14.25">
      <c r="A160" s="15">
        <v>3349</v>
      </c>
      <c r="B160" s="16">
        <v>5169</v>
      </c>
      <c r="C160" s="17" t="s">
        <v>267</v>
      </c>
      <c r="D160" s="36">
        <v>34875</v>
      </c>
      <c r="E160" s="59">
        <v>35000</v>
      </c>
      <c r="F160" s="59">
        <v>37000</v>
      </c>
    </row>
    <row r="161" spans="1:6" ht="15">
      <c r="A161" s="18"/>
      <c r="B161" s="19"/>
      <c r="C161" s="20" t="s">
        <v>1</v>
      </c>
      <c r="D161" s="52">
        <f>SUM(D156:D160)</f>
        <v>161619</v>
      </c>
      <c r="E161" s="54">
        <f>SUM(E156:E160)</f>
        <v>169000</v>
      </c>
      <c r="F161" s="54">
        <f>SUM(F156:F160)</f>
        <v>169000</v>
      </c>
    </row>
    <row r="162" spans="1:6" ht="15">
      <c r="A162" s="12"/>
      <c r="B162" s="29"/>
      <c r="C162" s="28" t="s">
        <v>22</v>
      </c>
      <c r="D162" s="45"/>
      <c r="E162" s="210"/>
      <c r="F162" s="210"/>
    </row>
    <row r="163" spans="1:6" ht="14.25">
      <c r="A163" s="15">
        <v>3392</v>
      </c>
      <c r="B163" s="16">
        <v>5011</v>
      </c>
      <c r="C163" s="17" t="s">
        <v>2</v>
      </c>
      <c r="D163" s="36">
        <v>189027</v>
      </c>
      <c r="E163" s="59">
        <v>231000</v>
      </c>
      <c r="F163" s="59">
        <v>140000</v>
      </c>
    </row>
    <row r="164" spans="1:6" ht="14.25">
      <c r="A164" s="15">
        <v>3392</v>
      </c>
      <c r="B164" s="16">
        <v>5021</v>
      </c>
      <c r="C164" s="17" t="s">
        <v>123</v>
      </c>
      <c r="D164" s="36">
        <v>0</v>
      </c>
      <c r="E164" s="59">
        <v>10000</v>
      </c>
      <c r="F164" s="59">
        <v>0</v>
      </c>
    </row>
    <row r="165" spans="1:6" ht="14.25">
      <c r="A165" s="15">
        <v>3392</v>
      </c>
      <c r="B165" s="16">
        <v>5031</v>
      </c>
      <c r="C165" s="17" t="s">
        <v>3</v>
      </c>
      <c r="D165" s="36">
        <v>47256.62</v>
      </c>
      <c r="E165" s="59">
        <f>CEILING(E163*0.26,1000)</f>
        <v>61000</v>
      </c>
      <c r="F165" s="59">
        <f>CEILING(F163*0.25,1000)</f>
        <v>35000</v>
      </c>
    </row>
    <row r="166" spans="1:6" ht="14.25">
      <c r="A166" s="15">
        <v>3392</v>
      </c>
      <c r="B166" s="16">
        <v>5032</v>
      </c>
      <c r="C166" s="17" t="s">
        <v>144</v>
      </c>
      <c r="D166" s="36">
        <v>17013.5</v>
      </c>
      <c r="E166" s="59">
        <f>CEILING(E163*0.09,1000)</f>
        <v>21000</v>
      </c>
      <c r="F166" s="59">
        <f>CEILING(F163*0.09,1000)</f>
        <v>13000</v>
      </c>
    </row>
    <row r="167" spans="1:6" ht="14.25">
      <c r="A167" s="15">
        <v>3392</v>
      </c>
      <c r="B167" s="16">
        <v>5133</v>
      </c>
      <c r="C167" s="17" t="s">
        <v>148</v>
      </c>
      <c r="D167" s="36">
        <v>0</v>
      </c>
      <c r="E167" s="59">
        <v>1000</v>
      </c>
      <c r="F167" s="59">
        <v>1000</v>
      </c>
    </row>
    <row r="168" spans="1:6" ht="14.25">
      <c r="A168" s="15">
        <v>3392</v>
      </c>
      <c r="B168" s="16">
        <v>5137</v>
      </c>
      <c r="C168" s="17" t="s">
        <v>374</v>
      </c>
      <c r="D168" s="36">
        <v>8257</v>
      </c>
      <c r="E168" s="59">
        <v>0</v>
      </c>
      <c r="F168" s="59">
        <v>0</v>
      </c>
    </row>
    <row r="169" spans="1:6" ht="14.25">
      <c r="A169" s="15">
        <v>3392</v>
      </c>
      <c r="B169" s="16">
        <v>5139</v>
      </c>
      <c r="C169" s="17" t="s">
        <v>358</v>
      </c>
      <c r="D169" s="36">
        <v>22392</v>
      </c>
      <c r="E169" s="59">
        <v>25000</v>
      </c>
      <c r="F169" s="59">
        <v>25000</v>
      </c>
    </row>
    <row r="170" spans="1:6" ht="14.25">
      <c r="A170" s="15">
        <v>3392</v>
      </c>
      <c r="B170" s="16">
        <v>5151</v>
      </c>
      <c r="C170" s="17" t="s">
        <v>4</v>
      </c>
      <c r="D170" s="36">
        <v>60073.58</v>
      </c>
      <c r="E170" s="59">
        <v>65000</v>
      </c>
      <c r="F170" s="59">
        <v>65000</v>
      </c>
    </row>
    <row r="171" spans="1:6" ht="14.25">
      <c r="A171" s="15">
        <v>3392</v>
      </c>
      <c r="B171" s="16">
        <v>5153</v>
      </c>
      <c r="C171" s="17" t="s">
        <v>6</v>
      </c>
      <c r="D171" s="36">
        <v>192345</v>
      </c>
      <c r="E171" s="59">
        <v>250000</v>
      </c>
      <c r="F171" s="59">
        <v>250000</v>
      </c>
    </row>
    <row r="172" spans="1:6" ht="14.25">
      <c r="A172" s="15">
        <v>3392</v>
      </c>
      <c r="B172" s="16">
        <v>5154</v>
      </c>
      <c r="C172" s="17" t="s">
        <v>165</v>
      </c>
      <c r="D172" s="36">
        <v>79330</v>
      </c>
      <c r="E172" s="59">
        <v>100000</v>
      </c>
      <c r="F172" s="59">
        <v>90000</v>
      </c>
    </row>
    <row r="173" spans="1:6" ht="14.25">
      <c r="A173" s="15">
        <v>3392</v>
      </c>
      <c r="B173" s="16">
        <v>5162</v>
      </c>
      <c r="C173" s="17" t="s">
        <v>170</v>
      </c>
      <c r="D173" s="36">
        <v>213.41</v>
      </c>
      <c r="E173" s="59">
        <v>1000</v>
      </c>
      <c r="F173" s="59">
        <v>1000</v>
      </c>
    </row>
    <row r="174" spans="1:6" ht="14.25">
      <c r="A174" s="15">
        <v>3392</v>
      </c>
      <c r="B174" s="16">
        <v>5169</v>
      </c>
      <c r="C174" s="17" t="s">
        <v>125</v>
      </c>
      <c r="D174" s="36">
        <v>42409.42</v>
      </c>
      <c r="E174" s="59">
        <v>40000</v>
      </c>
      <c r="F174" s="59">
        <v>70000</v>
      </c>
    </row>
    <row r="175" spans="1:6" ht="27">
      <c r="A175" s="15">
        <v>3392</v>
      </c>
      <c r="B175" s="16">
        <v>5171</v>
      </c>
      <c r="C175" s="17" t="s">
        <v>398</v>
      </c>
      <c r="D175" s="36">
        <v>76388.06</v>
      </c>
      <c r="E175" s="59">
        <v>60000</v>
      </c>
      <c r="F175" s="59">
        <v>260000</v>
      </c>
    </row>
    <row r="176" spans="1:6" ht="14.25">
      <c r="A176" s="15">
        <v>3392</v>
      </c>
      <c r="B176" s="16">
        <v>5424</v>
      </c>
      <c r="C176" s="17" t="s">
        <v>196</v>
      </c>
      <c r="D176" s="36">
        <v>0</v>
      </c>
      <c r="E176" s="59">
        <v>3000</v>
      </c>
      <c r="F176" s="59">
        <v>3000</v>
      </c>
    </row>
    <row r="177" spans="1:6" ht="15">
      <c r="A177" s="18"/>
      <c r="B177" s="19"/>
      <c r="C177" s="20" t="s">
        <v>1</v>
      </c>
      <c r="D177" s="52">
        <f>SUM(D163:D176)</f>
        <v>734705.5900000001</v>
      </c>
      <c r="E177" s="54">
        <f>SUM(E163:E176)</f>
        <v>868000</v>
      </c>
      <c r="F177" s="54">
        <f>SUM(F163:F176)</f>
        <v>953000</v>
      </c>
    </row>
    <row r="178" spans="1:6" ht="15">
      <c r="A178" s="12"/>
      <c r="B178" s="29"/>
      <c r="C178" s="28" t="s">
        <v>13</v>
      </c>
      <c r="D178" s="45"/>
      <c r="E178" s="210"/>
      <c r="F178" s="210"/>
    </row>
    <row r="179" spans="1:6" ht="14.25">
      <c r="A179" s="15">
        <v>3399</v>
      </c>
      <c r="B179" s="16">
        <v>5021</v>
      </c>
      <c r="C179" s="17" t="s">
        <v>123</v>
      </c>
      <c r="D179" s="36">
        <v>9650</v>
      </c>
      <c r="E179" s="59">
        <v>15000</v>
      </c>
      <c r="F179" s="59">
        <v>12000</v>
      </c>
    </row>
    <row r="180" spans="1:6" ht="14.25">
      <c r="A180" s="15">
        <v>3399</v>
      </c>
      <c r="B180" s="16">
        <v>5139</v>
      </c>
      <c r="C180" s="17" t="s">
        <v>385</v>
      </c>
      <c r="D180" s="36">
        <v>10983</v>
      </c>
      <c r="E180" s="59">
        <v>10000</v>
      </c>
      <c r="F180" s="59">
        <v>13000</v>
      </c>
    </row>
    <row r="181" spans="1:6" ht="14.25">
      <c r="A181" s="15">
        <v>3399</v>
      </c>
      <c r="B181" s="16">
        <v>5175</v>
      </c>
      <c r="C181" s="17" t="s">
        <v>10</v>
      </c>
      <c r="D181" s="36">
        <v>0</v>
      </c>
      <c r="E181" s="59">
        <v>2000</v>
      </c>
      <c r="F181" s="59">
        <v>2000</v>
      </c>
    </row>
    <row r="182" spans="1:6" ht="14.25">
      <c r="A182" s="15">
        <v>3399</v>
      </c>
      <c r="B182" s="16">
        <v>5194</v>
      </c>
      <c r="C182" s="17" t="s">
        <v>185</v>
      </c>
      <c r="D182" s="36">
        <v>47507</v>
      </c>
      <c r="E182" s="59">
        <v>50000</v>
      </c>
      <c r="F182" s="59">
        <v>50000</v>
      </c>
    </row>
    <row r="183" spans="1:6" ht="14.25">
      <c r="A183" s="15">
        <v>3399</v>
      </c>
      <c r="B183" s="16">
        <v>5492</v>
      </c>
      <c r="C183" s="17" t="s">
        <v>373</v>
      </c>
      <c r="D183" s="36">
        <v>26000</v>
      </c>
      <c r="E183" s="59">
        <v>33000</v>
      </c>
      <c r="F183" s="59">
        <v>33000</v>
      </c>
    </row>
    <row r="184" spans="1:6" ht="15">
      <c r="A184" s="18"/>
      <c r="B184" s="19"/>
      <c r="C184" s="20" t="s">
        <v>1</v>
      </c>
      <c r="D184" s="52">
        <f>SUM(D179:D183)</f>
        <v>94140</v>
      </c>
      <c r="E184" s="54">
        <f>SUM(E179:E183)</f>
        <v>110000</v>
      </c>
      <c r="F184" s="54">
        <f>SUM(F179:F183)</f>
        <v>110000</v>
      </c>
    </row>
    <row r="185" spans="1:6" ht="15">
      <c r="A185" s="12"/>
      <c r="B185" s="29"/>
      <c r="C185" s="28" t="s">
        <v>23</v>
      </c>
      <c r="D185" s="45"/>
      <c r="E185" s="210"/>
      <c r="F185" s="210"/>
    </row>
    <row r="186" spans="1:6" ht="27">
      <c r="A186" s="15">
        <v>3419</v>
      </c>
      <c r="B186" s="16">
        <v>5139</v>
      </c>
      <c r="C186" s="17" t="s">
        <v>336</v>
      </c>
      <c r="D186" s="36">
        <v>2000</v>
      </c>
      <c r="E186" s="59">
        <v>5000</v>
      </c>
      <c r="F186" s="59">
        <v>5000</v>
      </c>
    </row>
    <row r="187" spans="1:6" ht="14.25">
      <c r="A187" s="15">
        <v>3419</v>
      </c>
      <c r="B187" s="16">
        <v>6121</v>
      </c>
      <c r="C187" s="17" t="s">
        <v>399</v>
      </c>
      <c r="D187" s="36">
        <v>0</v>
      </c>
      <c r="E187" s="59">
        <v>0</v>
      </c>
      <c r="F187" s="59">
        <v>100000</v>
      </c>
    </row>
    <row r="188" spans="1:6" ht="15">
      <c r="A188" s="18"/>
      <c r="B188" s="19"/>
      <c r="C188" s="20" t="s">
        <v>1</v>
      </c>
      <c r="D188" s="52">
        <f>SUM(D186:D187)</f>
        <v>2000</v>
      </c>
      <c r="E188" s="54">
        <f>SUM(E186:E187)</f>
        <v>5000</v>
      </c>
      <c r="F188" s="54">
        <f>SUM(F186:F187)</f>
        <v>105000</v>
      </c>
    </row>
    <row r="189" spans="1:6" ht="15">
      <c r="A189" s="15"/>
      <c r="C189" s="26" t="s">
        <v>24</v>
      </c>
      <c r="D189" s="212"/>
      <c r="E189" s="213"/>
      <c r="F189" s="213"/>
    </row>
    <row r="190" spans="1:6" s="140" customFormat="1" ht="14.25">
      <c r="A190" s="15">
        <v>3421</v>
      </c>
      <c r="B190" s="16">
        <v>5153</v>
      </c>
      <c r="C190" s="17" t="s">
        <v>6</v>
      </c>
      <c r="D190" s="36">
        <v>-7754</v>
      </c>
      <c r="E190" s="59">
        <v>35000</v>
      </c>
      <c r="F190" s="59">
        <v>5000</v>
      </c>
    </row>
    <row r="191" spans="1:6" s="140" customFormat="1" ht="14.25">
      <c r="A191" s="15">
        <v>3421</v>
      </c>
      <c r="B191" s="16">
        <v>5154</v>
      </c>
      <c r="C191" s="17" t="s">
        <v>165</v>
      </c>
      <c r="D191" s="36">
        <v>4897</v>
      </c>
      <c r="E191" s="59">
        <v>3000</v>
      </c>
      <c r="F191" s="59">
        <v>5000</v>
      </c>
    </row>
    <row r="192" spans="1:6" s="140" customFormat="1" ht="14.25">
      <c r="A192" s="15">
        <v>3421</v>
      </c>
      <c r="B192" s="16">
        <v>5169</v>
      </c>
      <c r="C192" s="17" t="s">
        <v>0</v>
      </c>
      <c r="D192" s="36">
        <v>6087</v>
      </c>
      <c r="E192" s="59">
        <v>0</v>
      </c>
      <c r="F192" s="59">
        <v>0</v>
      </c>
    </row>
    <row r="193" spans="1:6" s="140" customFormat="1" ht="14.25">
      <c r="A193" s="15">
        <v>3421</v>
      </c>
      <c r="B193" s="16">
        <v>5171</v>
      </c>
      <c r="C193" s="17" t="s">
        <v>5</v>
      </c>
      <c r="D193" s="36">
        <v>7078.5</v>
      </c>
      <c r="E193" s="59">
        <v>20000</v>
      </c>
      <c r="F193" s="59">
        <v>5000</v>
      </c>
    </row>
    <row r="194" spans="1:6" ht="15">
      <c r="A194" s="18"/>
      <c r="B194" s="19"/>
      <c r="C194" s="20" t="s">
        <v>1</v>
      </c>
      <c r="D194" s="52">
        <f>SUM(D190:D193)+2133</f>
        <v>12441.5</v>
      </c>
      <c r="E194" s="54">
        <f>SUM(E190:E193)</f>
        <v>58000</v>
      </c>
      <c r="F194" s="54">
        <f>SUM(F190:F193)</f>
        <v>15000</v>
      </c>
    </row>
    <row r="195" spans="1:6" ht="15">
      <c r="A195" s="12"/>
      <c r="B195" s="29"/>
      <c r="C195" s="28" t="s">
        <v>25</v>
      </c>
      <c r="D195" s="45"/>
      <c r="E195" s="210"/>
      <c r="F195" s="210"/>
    </row>
    <row r="196" spans="1:6" ht="14.25">
      <c r="A196" s="15">
        <v>3612</v>
      </c>
      <c r="B196" s="16">
        <v>5137</v>
      </c>
      <c r="C196" s="17" t="s">
        <v>154</v>
      </c>
      <c r="D196" s="36">
        <v>0</v>
      </c>
      <c r="E196" s="59">
        <v>10000</v>
      </c>
      <c r="F196" s="59">
        <v>10000</v>
      </c>
    </row>
    <row r="197" spans="1:6" ht="14.25">
      <c r="A197" s="15">
        <v>3612</v>
      </c>
      <c r="B197" s="16">
        <v>5139</v>
      </c>
      <c r="C197" s="17" t="s">
        <v>65</v>
      </c>
      <c r="D197" s="36">
        <v>0</v>
      </c>
      <c r="E197" s="59">
        <v>2000</v>
      </c>
      <c r="F197" s="59">
        <v>2000</v>
      </c>
    </row>
    <row r="198" spans="1:6" ht="14.25">
      <c r="A198" s="15">
        <v>3612</v>
      </c>
      <c r="B198" s="16">
        <v>5154</v>
      </c>
      <c r="C198" s="17" t="s">
        <v>165</v>
      </c>
      <c r="D198" s="36">
        <v>3642</v>
      </c>
      <c r="E198" s="59">
        <v>5000</v>
      </c>
      <c r="F198" s="59">
        <v>5000</v>
      </c>
    </row>
    <row r="199" spans="1:6" ht="14.25">
      <c r="A199" s="15">
        <v>3612</v>
      </c>
      <c r="B199" s="16">
        <v>5166</v>
      </c>
      <c r="C199" s="17" t="s">
        <v>176</v>
      </c>
      <c r="D199" s="36">
        <v>0</v>
      </c>
      <c r="E199" s="59">
        <v>5000</v>
      </c>
      <c r="F199" s="59">
        <v>5000</v>
      </c>
    </row>
    <row r="200" spans="1:6" ht="14.25">
      <c r="A200" s="15">
        <v>3612</v>
      </c>
      <c r="B200" s="16">
        <v>5169</v>
      </c>
      <c r="C200" s="17" t="s">
        <v>0</v>
      </c>
      <c r="D200" s="36">
        <v>0</v>
      </c>
      <c r="E200" s="59">
        <v>5000</v>
      </c>
      <c r="F200" s="59">
        <v>5000</v>
      </c>
    </row>
    <row r="201" spans="1:6" ht="14.25">
      <c r="A201" s="15">
        <v>3612</v>
      </c>
      <c r="B201" s="16">
        <v>5171</v>
      </c>
      <c r="C201" s="17" t="s">
        <v>40</v>
      </c>
      <c r="D201" s="36">
        <v>5986</v>
      </c>
      <c r="E201" s="59">
        <v>10000</v>
      </c>
      <c r="F201" s="59">
        <v>15000</v>
      </c>
    </row>
    <row r="202" spans="1:6" ht="14.25">
      <c r="A202" s="15">
        <v>3612</v>
      </c>
      <c r="B202" s="16">
        <v>5199</v>
      </c>
      <c r="C202" s="17" t="s">
        <v>71</v>
      </c>
      <c r="D202" s="36">
        <v>18000</v>
      </c>
      <c r="E202" s="59">
        <v>18000</v>
      </c>
      <c r="F202" s="59">
        <v>18000</v>
      </c>
    </row>
    <row r="203" spans="1:6" ht="15">
      <c r="A203" s="18"/>
      <c r="B203" s="19"/>
      <c r="C203" s="20" t="s">
        <v>1</v>
      </c>
      <c r="D203" s="52">
        <f>SUM(D196:D202)</f>
        <v>27628</v>
      </c>
      <c r="E203" s="54">
        <f>SUM(E196:E202)</f>
        <v>55000</v>
      </c>
      <c r="F203" s="54">
        <f>SUM(F196:F202)</f>
        <v>60000</v>
      </c>
    </row>
    <row r="204" spans="1:6" ht="15">
      <c r="A204" s="12"/>
      <c r="B204" s="29"/>
      <c r="C204" s="28" t="s">
        <v>26</v>
      </c>
      <c r="D204" s="45"/>
      <c r="E204" s="210"/>
      <c r="F204" s="210"/>
    </row>
    <row r="205" spans="1:6" ht="14.25">
      <c r="A205" s="15">
        <v>3631</v>
      </c>
      <c r="B205" s="16">
        <v>5137</v>
      </c>
      <c r="C205" s="17" t="s">
        <v>400</v>
      </c>
      <c r="D205" s="36">
        <v>16648</v>
      </c>
      <c r="E205" s="59">
        <v>50000</v>
      </c>
      <c r="F205" s="59">
        <v>80000</v>
      </c>
    </row>
    <row r="206" spans="1:6" ht="14.25">
      <c r="A206" s="15">
        <v>3631</v>
      </c>
      <c r="B206" s="16">
        <v>5139</v>
      </c>
      <c r="C206" s="17" t="s">
        <v>65</v>
      </c>
      <c r="D206" s="36">
        <v>1033</v>
      </c>
      <c r="E206" s="59">
        <v>5000</v>
      </c>
      <c r="F206" s="59">
        <v>5000</v>
      </c>
    </row>
    <row r="207" spans="1:6" ht="14.25">
      <c r="A207" s="15">
        <v>3631</v>
      </c>
      <c r="B207" s="16">
        <v>5154</v>
      </c>
      <c r="C207" s="17" t="s">
        <v>165</v>
      </c>
      <c r="D207" s="36">
        <v>248603.06</v>
      </c>
      <c r="E207" s="59">
        <v>370000</v>
      </c>
      <c r="F207" s="59">
        <v>300000</v>
      </c>
    </row>
    <row r="208" spans="1:6" ht="14.25">
      <c r="A208" s="15">
        <v>3631</v>
      </c>
      <c r="B208" s="16">
        <v>5171</v>
      </c>
      <c r="C208" s="17" t="s">
        <v>40</v>
      </c>
      <c r="D208" s="36">
        <v>216928</v>
      </c>
      <c r="E208" s="59">
        <v>200000</v>
      </c>
      <c r="F208" s="59">
        <v>250000</v>
      </c>
    </row>
    <row r="209" spans="1:6" ht="14.25">
      <c r="A209" s="15">
        <v>3631</v>
      </c>
      <c r="B209" s="16">
        <v>6129</v>
      </c>
      <c r="C209" s="17" t="s">
        <v>401</v>
      </c>
      <c r="D209" s="36">
        <v>0</v>
      </c>
      <c r="E209" s="59">
        <v>1000000</v>
      </c>
      <c r="F209" s="59">
        <v>1000000</v>
      </c>
    </row>
    <row r="210" spans="1:6" ht="15">
      <c r="A210" s="18"/>
      <c r="B210" s="19"/>
      <c r="C210" s="20" t="s">
        <v>1</v>
      </c>
      <c r="D210" s="52">
        <f>SUM(D205:D209)</f>
        <v>483212.06</v>
      </c>
      <c r="E210" s="54">
        <f>SUM(E205:E209)</f>
        <v>1625000</v>
      </c>
      <c r="F210" s="54">
        <f>SUM(F205:F209)</f>
        <v>1635000</v>
      </c>
    </row>
    <row r="211" spans="1:6" ht="15">
      <c r="A211" s="12"/>
      <c r="B211" s="29"/>
      <c r="C211" s="28" t="s">
        <v>27</v>
      </c>
      <c r="D211" s="45"/>
      <c r="E211" s="210"/>
      <c r="F211" s="210"/>
    </row>
    <row r="212" spans="1:6" ht="14.25">
      <c r="A212" s="15">
        <v>3632</v>
      </c>
      <c r="B212" s="16">
        <v>5021</v>
      </c>
      <c r="C212" s="17" t="s">
        <v>123</v>
      </c>
      <c r="D212" s="36">
        <v>22350</v>
      </c>
      <c r="E212" s="59">
        <v>25000</v>
      </c>
      <c r="F212" s="59">
        <v>25000</v>
      </c>
    </row>
    <row r="213" spans="1:6" ht="14.25">
      <c r="A213" s="15">
        <v>3632</v>
      </c>
      <c r="B213" s="16">
        <v>5137</v>
      </c>
      <c r="C213" s="17" t="s">
        <v>350</v>
      </c>
      <c r="D213" s="36">
        <v>16146</v>
      </c>
      <c r="E213" s="59">
        <v>0</v>
      </c>
      <c r="F213" s="59">
        <v>0</v>
      </c>
    </row>
    <row r="214" spans="1:6" ht="14.25">
      <c r="A214" s="15">
        <v>3632</v>
      </c>
      <c r="B214" s="16">
        <v>5139</v>
      </c>
      <c r="C214" s="17" t="s">
        <v>257</v>
      </c>
      <c r="D214" s="36">
        <v>6883</v>
      </c>
      <c r="E214" s="59">
        <v>5000</v>
      </c>
      <c r="F214" s="59">
        <v>10000</v>
      </c>
    </row>
    <row r="215" spans="1:6" ht="14.25">
      <c r="A215" s="15">
        <v>3632</v>
      </c>
      <c r="B215" s="16">
        <v>5151</v>
      </c>
      <c r="C215" s="17" t="s">
        <v>4</v>
      </c>
      <c r="D215" s="36">
        <v>5055</v>
      </c>
      <c r="E215" s="59">
        <v>10000</v>
      </c>
      <c r="F215" s="59">
        <v>7000</v>
      </c>
    </row>
    <row r="216" spans="1:6" ht="14.25">
      <c r="A216" s="15">
        <v>3632</v>
      </c>
      <c r="B216" s="16">
        <v>5154</v>
      </c>
      <c r="C216" s="17" t="s">
        <v>165</v>
      </c>
      <c r="D216" s="36">
        <v>4360</v>
      </c>
      <c r="E216" s="59">
        <v>20000</v>
      </c>
      <c r="F216" s="59">
        <v>10000</v>
      </c>
    </row>
    <row r="217" spans="1:6" ht="14.25">
      <c r="A217" s="15">
        <v>3632</v>
      </c>
      <c r="B217" s="16">
        <v>5168</v>
      </c>
      <c r="C217" s="17" t="s">
        <v>126</v>
      </c>
      <c r="D217" s="36">
        <v>1258.4</v>
      </c>
      <c r="E217" s="59">
        <v>1500</v>
      </c>
      <c r="F217" s="59">
        <v>1500</v>
      </c>
    </row>
    <row r="218" spans="1:6" ht="14.25">
      <c r="A218" s="15">
        <v>3632</v>
      </c>
      <c r="B218" s="16">
        <v>5169</v>
      </c>
      <c r="C218" s="17" t="s">
        <v>402</v>
      </c>
      <c r="D218" s="36">
        <v>47386</v>
      </c>
      <c r="E218" s="59">
        <v>5000</v>
      </c>
      <c r="F218" s="59">
        <v>2020000</v>
      </c>
    </row>
    <row r="219" spans="1:6" ht="14.25">
      <c r="A219" s="15">
        <v>3632</v>
      </c>
      <c r="B219" s="16">
        <v>5171</v>
      </c>
      <c r="C219" s="17" t="s">
        <v>280</v>
      </c>
      <c r="D219" s="36">
        <v>605</v>
      </c>
      <c r="E219" s="59">
        <v>10000</v>
      </c>
      <c r="F219" s="59">
        <v>10000</v>
      </c>
    </row>
    <row r="220" spans="1:6" ht="15">
      <c r="A220" s="18"/>
      <c r="B220" s="19"/>
      <c r="C220" s="20" t="s">
        <v>1</v>
      </c>
      <c r="D220" s="52">
        <f>SUM(D212:D219)</f>
        <v>104043.4</v>
      </c>
      <c r="E220" s="54">
        <f>SUM(E212:E219)</f>
        <v>76500</v>
      </c>
      <c r="F220" s="54">
        <f>SUM(F212:F219)</f>
        <v>2083500</v>
      </c>
    </row>
    <row r="221" spans="1:6" ht="15">
      <c r="A221" s="12"/>
      <c r="B221" s="29"/>
      <c r="C221" s="28" t="s">
        <v>341</v>
      </c>
      <c r="D221" s="91"/>
      <c r="E221" s="72"/>
      <c r="F221" s="72"/>
    </row>
    <row r="222" spans="1:6" ht="14.25">
      <c r="A222" s="15">
        <v>3635</v>
      </c>
      <c r="B222" s="16">
        <v>5169</v>
      </c>
      <c r="C222" s="17" t="s">
        <v>0</v>
      </c>
      <c r="D222" s="36">
        <v>108900</v>
      </c>
      <c r="E222" s="59">
        <v>0</v>
      </c>
      <c r="F222" s="59">
        <v>150000</v>
      </c>
    </row>
    <row r="223" spans="1:6" ht="15">
      <c r="A223" s="18"/>
      <c r="B223" s="19"/>
      <c r="C223" s="20" t="s">
        <v>1</v>
      </c>
      <c r="D223" s="52">
        <f>SUM(D222)</f>
        <v>108900</v>
      </c>
      <c r="E223" s="54">
        <f>SUM(E222)</f>
        <v>0</v>
      </c>
      <c r="F223" s="54">
        <f>SUM(F222)</f>
        <v>150000</v>
      </c>
    </row>
    <row r="224" spans="1:6" ht="15">
      <c r="A224" s="12"/>
      <c r="B224" s="29"/>
      <c r="C224" s="28" t="s">
        <v>28</v>
      </c>
      <c r="D224" s="45"/>
      <c r="E224" s="210"/>
      <c r="F224" s="210"/>
    </row>
    <row r="225" spans="1:6" ht="14.25">
      <c r="A225" s="15">
        <v>3639</v>
      </c>
      <c r="B225" s="16">
        <v>5139</v>
      </c>
      <c r="C225" s="17" t="s">
        <v>65</v>
      </c>
      <c r="D225" s="36">
        <v>0</v>
      </c>
      <c r="E225" s="59">
        <v>20000</v>
      </c>
      <c r="F225" s="59">
        <v>5000</v>
      </c>
    </row>
    <row r="226" spans="1:6" ht="14.25">
      <c r="A226" s="15">
        <v>3639</v>
      </c>
      <c r="B226" s="16">
        <v>5151</v>
      </c>
      <c r="C226" s="17" t="s">
        <v>4</v>
      </c>
      <c r="D226" s="36">
        <v>4392</v>
      </c>
      <c r="E226" s="59">
        <v>5000</v>
      </c>
      <c r="F226" s="59">
        <v>5000</v>
      </c>
    </row>
    <row r="227" spans="1:6" ht="14.25">
      <c r="A227" s="15">
        <v>3639</v>
      </c>
      <c r="B227" s="16">
        <v>5153</v>
      </c>
      <c r="C227" s="17" t="s">
        <v>6</v>
      </c>
      <c r="D227" s="36">
        <v>7856</v>
      </c>
      <c r="E227" s="59">
        <v>30000</v>
      </c>
      <c r="F227" s="59">
        <v>30000</v>
      </c>
    </row>
    <row r="228" spans="1:6" ht="14.25">
      <c r="A228" s="15">
        <v>3639</v>
      </c>
      <c r="B228" s="16">
        <v>5154</v>
      </c>
      <c r="C228" s="17" t="s">
        <v>165</v>
      </c>
      <c r="D228" s="36">
        <v>10622.48</v>
      </c>
      <c r="E228" s="59">
        <v>25000</v>
      </c>
      <c r="F228" s="59">
        <v>20000</v>
      </c>
    </row>
    <row r="229" spans="1:6" ht="14.25">
      <c r="A229" s="15">
        <v>3639</v>
      </c>
      <c r="B229" s="16">
        <v>5164</v>
      </c>
      <c r="C229" s="17" t="s">
        <v>367</v>
      </c>
      <c r="D229" s="36">
        <v>8395</v>
      </c>
      <c r="E229" s="59">
        <v>10000</v>
      </c>
      <c r="F229" s="59">
        <v>10000</v>
      </c>
    </row>
    <row r="230" spans="1:6" ht="14.25">
      <c r="A230" s="15">
        <v>3639</v>
      </c>
      <c r="B230" s="16">
        <v>5166</v>
      </c>
      <c r="C230" s="17" t="s">
        <v>176</v>
      </c>
      <c r="D230" s="36">
        <v>29645</v>
      </c>
      <c r="E230" s="59">
        <v>70000</v>
      </c>
      <c r="F230" s="59">
        <v>70000</v>
      </c>
    </row>
    <row r="231" spans="1:6" ht="14.25">
      <c r="A231" s="15">
        <v>3639</v>
      </c>
      <c r="B231" s="16">
        <v>5169</v>
      </c>
      <c r="C231" s="17" t="s">
        <v>375</v>
      </c>
      <c r="D231" s="36">
        <v>125525</v>
      </c>
      <c r="E231" s="59">
        <v>105000</v>
      </c>
      <c r="F231" s="59">
        <v>20000</v>
      </c>
    </row>
    <row r="232" spans="1:6" ht="14.25">
      <c r="A232" s="15">
        <v>3639</v>
      </c>
      <c r="B232" s="16">
        <v>5171</v>
      </c>
      <c r="C232" s="17" t="s">
        <v>179</v>
      </c>
      <c r="D232" s="36">
        <v>4523.22</v>
      </c>
      <c r="E232" s="59">
        <v>15000</v>
      </c>
      <c r="F232" s="59">
        <v>15000</v>
      </c>
    </row>
    <row r="233" spans="1:6" ht="14.25">
      <c r="A233" s="15">
        <v>3639</v>
      </c>
      <c r="B233" s="16">
        <v>5361</v>
      </c>
      <c r="C233" s="17" t="s">
        <v>42</v>
      </c>
      <c r="D233" s="36">
        <v>0</v>
      </c>
      <c r="E233" s="59">
        <v>1000</v>
      </c>
      <c r="F233" s="59">
        <v>1000</v>
      </c>
    </row>
    <row r="234" spans="1:6" ht="14.25">
      <c r="A234" s="15">
        <v>3639</v>
      </c>
      <c r="B234" s="16">
        <v>5362</v>
      </c>
      <c r="C234" s="17" t="s">
        <v>128</v>
      </c>
      <c r="D234" s="36">
        <v>1616</v>
      </c>
      <c r="E234" s="59">
        <v>0</v>
      </c>
      <c r="F234" s="59">
        <v>0</v>
      </c>
    </row>
    <row r="235" spans="1:6" ht="14.25">
      <c r="A235" s="15">
        <v>3639</v>
      </c>
      <c r="B235" s="16">
        <v>5901</v>
      </c>
      <c r="C235" s="17" t="s">
        <v>199</v>
      </c>
      <c r="D235" s="36">
        <v>0</v>
      </c>
      <c r="E235" s="59">
        <v>30000</v>
      </c>
      <c r="F235" s="59">
        <v>30000</v>
      </c>
    </row>
    <row r="236" spans="1:6" ht="14.25">
      <c r="A236" s="15">
        <v>3639</v>
      </c>
      <c r="B236" s="16">
        <v>6121</v>
      </c>
      <c r="C236" s="17" t="s">
        <v>403</v>
      </c>
      <c r="D236" s="36">
        <v>36300</v>
      </c>
      <c r="E236" s="59">
        <v>0</v>
      </c>
      <c r="F236" s="59">
        <v>3000000</v>
      </c>
    </row>
    <row r="237" spans="1:6" ht="14.25">
      <c r="A237" s="15">
        <v>3639</v>
      </c>
      <c r="B237" s="16">
        <v>6130</v>
      </c>
      <c r="C237" s="17" t="s">
        <v>404</v>
      </c>
      <c r="D237" s="36">
        <v>47830</v>
      </c>
      <c r="E237" s="59">
        <v>50000</v>
      </c>
      <c r="F237" s="59">
        <v>350000</v>
      </c>
    </row>
    <row r="238" spans="1:6" ht="15">
      <c r="A238" s="18"/>
      <c r="B238" s="19"/>
      <c r="C238" s="20" t="s">
        <v>1</v>
      </c>
      <c r="D238" s="52">
        <f>SUM(D225:D237)</f>
        <v>276704.69999999995</v>
      </c>
      <c r="E238" s="54">
        <f>SUM(E225:E237)</f>
        <v>361000</v>
      </c>
      <c r="F238" s="54">
        <f>SUM(F225:F237)</f>
        <v>3556000</v>
      </c>
    </row>
    <row r="239" spans="1:6" ht="15">
      <c r="A239" s="12"/>
      <c r="B239" s="29"/>
      <c r="C239" s="28" t="s">
        <v>29</v>
      </c>
      <c r="D239" s="45"/>
      <c r="E239" s="210"/>
      <c r="F239" s="210"/>
    </row>
    <row r="240" spans="1:6" ht="14.25">
      <c r="A240" s="15">
        <v>3722</v>
      </c>
      <c r="B240" s="16">
        <v>5139</v>
      </c>
      <c r="C240" s="17" t="s">
        <v>65</v>
      </c>
      <c r="D240" s="36">
        <v>1571</v>
      </c>
      <c r="E240" s="59">
        <v>1000</v>
      </c>
      <c r="F240" s="59">
        <v>5000</v>
      </c>
    </row>
    <row r="241" spans="1:6" ht="14.25">
      <c r="A241" s="15">
        <v>3722</v>
      </c>
      <c r="B241" s="16">
        <v>5169</v>
      </c>
      <c r="C241" s="17" t="s">
        <v>376</v>
      </c>
      <c r="D241" s="36">
        <v>2646728.5</v>
      </c>
      <c r="E241" s="59">
        <v>2700000</v>
      </c>
      <c r="F241" s="59">
        <v>2700000</v>
      </c>
    </row>
    <row r="242" spans="1:6" ht="15">
      <c r="A242" s="18"/>
      <c r="B242" s="19"/>
      <c r="C242" s="20" t="s">
        <v>1</v>
      </c>
      <c r="D242" s="52">
        <f>SUM(D240:D241)</f>
        <v>2648299.5</v>
      </c>
      <c r="E242" s="54">
        <f>SUM(E240:E241)</f>
        <v>2701000</v>
      </c>
      <c r="F242" s="54">
        <f>SUM(F240:F241)</f>
        <v>2705000</v>
      </c>
    </row>
    <row r="243" spans="1:6" ht="15">
      <c r="A243" s="12"/>
      <c r="B243" s="29"/>
      <c r="C243" s="28" t="s">
        <v>30</v>
      </c>
      <c r="D243" s="45"/>
      <c r="E243" s="210"/>
      <c r="F243" s="210"/>
    </row>
    <row r="244" spans="1:6" ht="14.25">
      <c r="A244" s="15">
        <v>3725</v>
      </c>
      <c r="B244" s="16">
        <v>5137</v>
      </c>
      <c r="C244" s="17" t="s">
        <v>243</v>
      </c>
      <c r="D244" s="36">
        <v>38115</v>
      </c>
      <c r="E244" s="59">
        <v>50000</v>
      </c>
      <c r="F244" s="59">
        <v>50000</v>
      </c>
    </row>
    <row r="245" spans="1:6" ht="14.25">
      <c r="A245" s="15">
        <v>3725</v>
      </c>
      <c r="B245" s="16">
        <v>5139</v>
      </c>
      <c r="C245" s="17" t="s">
        <v>65</v>
      </c>
      <c r="D245" s="36">
        <v>6268</v>
      </c>
      <c r="E245" s="59">
        <v>3000</v>
      </c>
      <c r="F245" s="59">
        <v>10000</v>
      </c>
    </row>
    <row r="246" spans="1:6" ht="14.25">
      <c r="A246" s="15">
        <v>3725</v>
      </c>
      <c r="B246" s="16">
        <v>5166</v>
      </c>
      <c r="C246" s="17" t="s">
        <v>176</v>
      </c>
      <c r="D246" s="36">
        <v>0</v>
      </c>
      <c r="E246" s="59">
        <v>5000</v>
      </c>
      <c r="F246" s="59">
        <v>5000</v>
      </c>
    </row>
    <row r="247" spans="1:6" ht="14.25">
      <c r="A247" s="15">
        <v>3725</v>
      </c>
      <c r="B247" s="16">
        <v>5169</v>
      </c>
      <c r="C247" s="17" t="s">
        <v>130</v>
      </c>
      <c r="D247" s="36">
        <v>1551388.1</v>
      </c>
      <c r="E247" s="59">
        <v>1650000</v>
      </c>
      <c r="F247" s="59">
        <v>1700000</v>
      </c>
    </row>
    <row r="248" spans="1:6" ht="14.25">
      <c r="A248" s="15">
        <v>3725</v>
      </c>
      <c r="B248" s="16">
        <v>5151</v>
      </c>
      <c r="C248" s="17" t="s">
        <v>164</v>
      </c>
      <c r="D248" s="36">
        <v>0</v>
      </c>
      <c r="E248" s="59">
        <v>1000</v>
      </c>
      <c r="F248" s="59">
        <v>1000</v>
      </c>
    </row>
    <row r="249" spans="1:6" ht="14.25">
      <c r="A249" s="15">
        <v>3725</v>
      </c>
      <c r="B249" s="16">
        <v>5154</v>
      </c>
      <c r="C249" s="17" t="s">
        <v>168</v>
      </c>
      <c r="D249" s="36">
        <v>12355</v>
      </c>
      <c r="E249" s="59">
        <v>15000</v>
      </c>
      <c r="F249" s="59">
        <v>15000</v>
      </c>
    </row>
    <row r="250" spans="1:6" ht="14.25">
      <c r="A250" s="15">
        <v>3725</v>
      </c>
      <c r="B250" s="16">
        <v>5171</v>
      </c>
      <c r="C250" s="17" t="s">
        <v>5</v>
      </c>
      <c r="D250" s="36">
        <v>36600</v>
      </c>
      <c r="E250" s="59">
        <v>80000</v>
      </c>
      <c r="F250" s="59">
        <v>0</v>
      </c>
    </row>
    <row r="251" spans="1:6" ht="14.25">
      <c r="A251" s="15">
        <v>3725</v>
      </c>
      <c r="B251" s="16">
        <v>6121</v>
      </c>
      <c r="C251" s="17" t="s">
        <v>96</v>
      </c>
      <c r="D251" s="36">
        <v>43415</v>
      </c>
      <c r="E251" s="59">
        <v>0</v>
      </c>
      <c r="F251" s="59">
        <v>0</v>
      </c>
    </row>
    <row r="252" spans="1:6" ht="14.25">
      <c r="A252" s="15">
        <v>3725</v>
      </c>
      <c r="B252" s="16">
        <v>6122</v>
      </c>
      <c r="C252" s="17" t="s">
        <v>234</v>
      </c>
      <c r="D252" s="36">
        <v>161172</v>
      </c>
      <c r="E252" s="59">
        <v>0</v>
      </c>
      <c r="F252" s="59">
        <v>0</v>
      </c>
    </row>
    <row r="253" spans="1:6" ht="15">
      <c r="A253" s="18"/>
      <c r="B253" s="19"/>
      <c r="C253" s="20" t="s">
        <v>1</v>
      </c>
      <c r="D253" s="52">
        <f>SUM(D244:D252)</f>
        <v>1849313.1</v>
      </c>
      <c r="E253" s="54">
        <f>SUM(E244:E252)</f>
        <v>1804000</v>
      </c>
      <c r="F253" s="54">
        <f>SUM(F244:F252)</f>
        <v>1781000</v>
      </c>
    </row>
    <row r="254" spans="1:6" ht="15">
      <c r="A254" s="12"/>
      <c r="B254" s="29"/>
      <c r="C254" s="28" t="s">
        <v>31</v>
      </c>
      <c r="D254" s="45"/>
      <c r="E254" s="210"/>
      <c r="F254" s="210"/>
    </row>
    <row r="255" spans="1:6" ht="14.25">
      <c r="A255" s="15">
        <v>3729</v>
      </c>
      <c r="B255" s="16">
        <v>5169</v>
      </c>
      <c r="C255" s="17" t="s">
        <v>73</v>
      </c>
      <c r="D255" s="36">
        <v>20286</v>
      </c>
      <c r="E255" s="59">
        <v>30000</v>
      </c>
      <c r="F255" s="59">
        <v>30000</v>
      </c>
    </row>
    <row r="256" spans="1:6" ht="15">
      <c r="A256" s="18"/>
      <c r="B256" s="19"/>
      <c r="C256" s="20" t="s">
        <v>1</v>
      </c>
      <c r="D256" s="52">
        <f>SUM(D255)</f>
        <v>20286</v>
      </c>
      <c r="E256" s="54">
        <f>SUM(E255)</f>
        <v>30000</v>
      </c>
      <c r="F256" s="54">
        <f>SUM(F255)</f>
        <v>30000</v>
      </c>
    </row>
    <row r="257" spans="1:6" ht="15">
      <c r="A257" s="12"/>
      <c r="B257" s="29"/>
      <c r="C257" s="28" t="s">
        <v>32</v>
      </c>
      <c r="D257" s="78"/>
      <c r="E257" s="208"/>
      <c r="F257" s="208"/>
    </row>
    <row r="258" spans="1:6" ht="14.25">
      <c r="A258" s="15">
        <v>3745</v>
      </c>
      <c r="B258" s="16">
        <v>5011</v>
      </c>
      <c r="C258" s="17" t="s">
        <v>2</v>
      </c>
      <c r="D258" s="36">
        <v>1266414</v>
      </c>
      <c r="E258" s="59">
        <v>1400000</v>
      </c>
      <c r="F258" s="59">
        <v>1600000</v>
      </c>
    </row>
    <row r="259" spans="1:6" ht="14.25">
      <c r="A259" s="15">
        <v>3745</v>
      </c>
      <c r="B259" s="16">
        <v>5021</v>
      </c>
      <c r="C259" s="17" t="s">
        <v>123</v>
      </c>
      <c r="D259" s="36">
        <v>39319</v>
      </c>
      <c r="E259" s="59">
        <v>70000</v>
      </c>
      <c r="F259" s="59">
        <v>50000</v>
      </c>
    </row>
    <row r="260" spans="1:6" ht="14.25">
      <c r="A260" s="15">
        <v>3745</v>
      </c>
      <c r="B260" s="16">
        <v>5031</v>
      </c>
      <c r="C260" s="17" t="s">
        <v>3</v>
      </c>
      <c r="D260" s="36">
        <v>316603.5</v>
      </c>
      <c r="E260" s="59">
        <f>CEILING(E258*0.25,1000)</f>
        <v>350000</v>
      </c>
      <c r="F260" s="59">
        <f>CEILING(F258*0.25,1000)</f>
        <v>400000</v>
      </c>
    </row>
    <row r="261" spans="1:8" ht="14.25">
      <c r="A261" s="15">
        <v>3745</v>
      </c>
      <c r="B261" s="16">
        <v>5032</v>
      </c>
      <c r="C261" s="17" t="s">
        <v>144</v>
      </c>
      <c r="D261" s="36">
        <v>113976</v>
      </c>
      <c r="E261" s="59">
        <f>CEILING(E258*0.09,1000)</f>
        <v>126000</v>
      </c>
      <c r="F261" s="59">
        <f>CEILING(F258*0.09,1000)</f>
        <v>144000</v>
      </c>
      <c r="G261" s="4"/>
      <c r="H261" s="4"/>
    </row>
    <row r="262" spans="1:6" ht="14.25">
      <c r="A262" s="15">
        <v>3745</v>
      </c>
      <c r="B262" s="16">
        <v>5123</v>
      </c>
      <c r="C262" s="17" t="s">
        <v>342</v>
      </c>
      <c r="D262" s="36">
        <v>56115</v>
      </c>
      <c r="E262" s="59">
        <v>0</v>
      </c>
      <c r="F262" s="59">
        <v>0</v>
      </c>
    </row>
    <row r="263" spans="1:6" ht="14.25">
      <c r="A263" s="15">
        <v>3745</v>
      </c>
      <c r="B263" s="16">
        <v>5132</v>
      </c>
      <c r="C263" s="17" t="s">
        <v>9</v>
      </c>
      <c r="D263" s="36">
        <v>0</v>
      </c>
      <c r="E263" s="59">
        <v>5000</v>
      </c>
      <c r="F263" s="59">
        <v>5000</v>
      </c>
    </row>
    <row r="264" spans="1:6" ht="14.25">
      <c r="A264" s="15">
        <v>3745</v>
      </c>
      <c r="B264" s="16">
        <v>5134</v>
      </c>
      <c r="C264" s="17" t="s">
        <v>55</v>
      </c>
      <c r="D264" s="36">
        <v>13320</v>
      </c>
      <c r="E264" s="59">
        <v>15000</v>
      </c>
      <c r="F264" s="59">
        <v>15000</v>
      </c>
    </row>
    <row r="265" spans="1:6" ht="14.25">
      <c r="A265" s="15">
        <v>3745</v>
      </c>
      <c r="B265" s="16">
        <v>5137</v>
      </c>
      <c r="C265" s="17" t="s">
        <v>155</v>
      </c>
      <c r="D265" s="36">
        <v>62588</v>
      </c>
      <c r="E265" s="59">
        <v>20000</v>
      </c>
      <c r="F265" s="59">
        <v>50000</v>
      </c>
    </row>
    <row r="266" spans="1:6" ht="14.25">
      <c r="A266" s="15">
        <v>3745</v>
      </c>
      <c r="B266" s="16">
        <v>5139</v>
      </c>
      <c r="C266" s="17" t="s">
        <v>351</v>
      </c>
      <c r="D266" s="36">
        <v>187487.89</v>
      </c>
      <c r="E266" s="59">
        <v>70000</v>
      </c>
      <c r="F266" s="59">
        <v>150000</v>
      </c>
    </row>
    <row r="267" spans="1:6" ht="14.25">
      <c r="A267" s="15">
        <v>3745</v>
      </c>
      <c r="B267" s="16">
        <v>5156</v>
      </c>
      <c r="C267" s="17" t="s">
        <v>169</v>
      </c>
      <c r="D267" s="36">
        <v>87498</v>
      </c>
      <c r="E267" s="59">
        <v>60000</v>
      </c>
      <c r="F267" s="59">
        <v>90000</v>
      </c>
    </row>
    <row r="268" spans="1:6" ht="14.25">
      <c r="A268" s="15">
        <v>3745</v>
      </c>
      <c r="B268" s="16">
        <v>5162</v>
      </c>
      <c r="C268" s="17" t="s">
        <v>170</v>
      </c>
      <c r="D268" s="36">
        <v>2281.28</v>
      </c>
      <c r="E268" s="59">
        <v>3500</v>
      </c>
      <c r="F268" s="59">
        <v>3000</v>
      </c>
    </row>
    <row r="269" spans="1:6" ht="14.25">
      <c r="A269" s="15">
        <v>3745</v>
      </c>
      <c r="B269" s="16">
        <v>5164</v>
      </c>
      <c r="C269" s="17" t="s">
        <v>132</v>
      </c>
      <c r="D269" s="36">
        <v>0</v>
      </c>
      <c r="E269" s="59">
        <v>10000</v>
      </c>
      <c r="F269" s="59">
        <v>5000</v>
      </c>
    </row>
    <row r="270" spans="1:6" ht="14.25">
      <c r="A270" s="15">
        <v>3745</v>
      </c>
      <c r="B270" s="16">
        <v>5166</v>
      </c>
      <c r="C270" s="17" t="s">
        <v>176</v>
      </c>
      <c r="D270" s="36">
        <v>0</v>
      </c>
      <c r="E270" s="59">
        <v>2000</v>
      </c>
      <c r="F270" s="59">
        <v>0</v>
      </c>
    </row>
    <row r="271" spans="1:6" ht="14.25">
      <c r="A271" s="15">
        <v>3745</v>
      </c>
      <c r="B271" s="16">
        <v>5167</v>
      </c>
      <c r="C271" s="17" t="s">
        <v>177</v>
      </c>
      <c r="D271" s="36">
        <v>1200</v>
      </c>
      <c r="E271" s="59">
        <v>0</v>
      </c>
      <c r="F271" s="59">
        <v>0</v>
      </c>
    </row>
    <row r="272" spans="1:6" ht="14.25">
      <c r="A272" s="15">
        <v>3745</v>
      </c>
      <c r="B272" s="16">
        <v>5168</v>
      </c>
      <c r="C272" s="17" t="s">
        <v>126</v>
      </c>
      <c r="D272" s="36">
        <v>1601.4</v>
      </c>
      <c r="E272" s="59">
        <v>0</v>
      </c>
      <c r="F272" s="59">
        <v>2000</v>
      </c>
    </row>
    <row r="273" spans="1:6" ht="27">
      <c r="A273" s="15">
        <v>3745</v>
      </c>
      <c r="B273" s="16">
        <v>5169</v>
      </c>
      <c r="C273" s="17" t="s">
        <v>352</v>
      </c>
      <c r="D273" s="36">
        <v>18377</v>
      </c>
      <c r="E273" s="59">
        <v>10000</v>
      </c>
      <c r="F273" s="59">
        <v>20000</v>
      </c>
    </row>
    <row r="274" spans="1:6" ht="27">
      <c r="A274" s="15">
        <v>3745</v>
      </c>
      <c r="B274" s="16">
        <v>5171</v>
      </c>
      <c r="C274" s="17" t="s">
        <v>377</v>
      </c>
      <c r="D274" s="36">
        <v>54767</v>
      </c>
      <c r="E274" s="59">
        <v>150000</v>
      </c>
      <c r="F274" s="59">
        <v>100000</v>
      </c>
    </row>
    <row r="275" spans="1:6" ht="14.25">
      <c r="A275" s="15">
        <v>3745</v>
      </c>
      <c r="B275" s="16">
        <v>5172</v>
      </c>
      <c r="C275" s="17" t="s">
        <v>70</v>
      </c>
      <c r="D275" s="36">
        <v>0</v>
      </c>
      <c r="E275" s="59">
        <v>0</v>
      </c>
      <c r="F275" s="59">
        <v>0</v>
      </c>
    </row>
    <row r="276" spans="1:6" ht="14.25">
      <c r="A276" s="15">
        <v>3745</v>
      </c>
      <c r="B276" s="16">
        <v>5175</v>
      </c>
      <c r="C276" s="17" t="s">
        <v>353</v>
      </c>
      <c r="D276" s="36">
        <v>1269</v>
      </c>
      <c r="E276" s="59">
        <v>1000</v>
      </c>
      <c r="F276" s="59">
        <v>2000</v>
      </c>
    </row>
    <row r="277" spans="1:6" ht="14.25">
      <c r="A277" s="15">
        <v>3745</v>
      </c>
      <c r="B277" s="16">
        <v>5192</v>
      </c>
      <c r="C277" s="17" t="s">
        <v>99</v>
      </c>
      <c r="D277" s="36">
        <v>1000</v>
      </c>
      <c r="E277" s="59">
        <v>0</v>
      </c>
      <c r="F277" s="59">
        <v>2000</v>
      </c>
    </row>
    <row r="278" spans="1:6" ht="14.25">
      <c r="A278" s="15">
        <v>3745</v>
      </c>
      <c r="B278" s="16">
        <v>5424</v>
      </c>
      <c r="C278" s="17" t="s">
        <v>196</v>
      </c>
      <c r="D278" s="36">
        <v>3015</v>
      </c>
      <c r="E278" s="59">
        <v>5000</v>
      </c>
      <c r="F278" s="59">
        <v>5000</v>
      </c>
    </row>
    <row r="279" spans="1:6" ht="14.25">
      <c r="A279" s="15">
        <v>3745</v>
      </c>
      <c r="B279" s="16">
        <v>6122</v>
      </c>
      <c r="C279" s="17" t="s">
        <v>261</v>
      </c>
      <c r="D279" s="36">
        <v>376347</v>
      </c>
      <c r="E279" s="59">
        <v>1200000</v>
      </c>
      <c r="F279" s="59">
        <v>0</v>
      </c>
    </row>
    <row r="280" spans="1:6" ht="14.25">
      <c r="A280" s="15">
        <v>3745</v>
      </c>
      <c r="B280" s="16">
        <v>6123</v>
      </c>
      <c r="C280" s="17" t="s">
        <v>405</v>
      </c>
      <c r="D280" s="36">
        <v>601400</v>
      </c>
      <c r="E280" s="59">
        <v>0</v>
      </c>
      <c r="F280" s="59">
        <v>1500000</v>
      </c>
    </row>
    <row r="281" spans="1:6" ht="15">
      <c r="A281" s="18"/>
      <c r="B281" s="19"/>
      <c r="C281" s="20" t="s">
        <v>1</v>
      </c>
      <c r="D281" s="52">
        <f>SUM(D258:D280)</f>
        <v>3204579.07</v>
      </c>
      <c r="E281" s="54">
        <f>SUM(E258:E280)</f>
        <v>3497500</v>
      </c>
      <c r="F281" s="54">
        <f>SUM(F258:F280)</f>
        <v>4143000</v>
      </c>
    </row>
    <row r="282" spans="1:6" ht="15">
      <c r="A282" s="12"/>
      <c r="B282" s="13"/>
      <c r="C282" s="28" t="s">
        <v>34</v>
      </c>
      <c r="D282" s="45"/>
      <c r="E282" s="210"/>
      <c r="F282" s="210"/>
    </row>
    <row r="283" spans="1:6" ht="14.25">
      <c r="A283" s="15">
        <v>4351</v>
      </c>
      <c r="B283" s="16">
        <v>5011</v>
      </c>
      <c r="C283" s="17" t="s">
        <v>2</v>
      </c>
      <c r="D283" s="36">
        <v>1027528</v>
      </c>
      <c r="E283" s="59">
        <v>1150000</v>
      </c>
      <c r="F283" s="59">
        <v>1250000</v>
      </c>
    </row>
    <row r="284" spans="1:6" ht="14.25">
      <c r="A284" s="15">
        <v>4351</v>
      </c>
      <c r="B284" s="16">
        <v>5021</v>
      </c>
      <c r="C284" s="17" t="s">
        <v>123</v>
      </c>
      <c r="D284" s="36">
        <v>64670</v>
      </c>
      <c r="E284" s="59">
        <v>60000</v>
      </c>
      <c r="F284" s="59">
        <v>70000</v>
      </c>
    </row>
    <row r="285" spans="1:6" ht="14.25">
      <c r="A285" s="15">
        <v>4351</v>
      </c>
      <c r="B285" s="16">
        <v>5031</v>
      </c>
      <c r="C285" s="17" t="s">
        <v>3</v>
      </c>
      <c r="D285" s="36">
        <v>257382</v>
      </c>
      <c r="E285" s="59">
        <f>CEILING(E283*0.25,1000)</f>
        <v>288000</v>
      </c>
      <c r="F285" s="59">
        <f>CEILING(F283*0.25,1000)</f>
        <v>313000</v>
      </c>
    </row>
    <row r="286" spans="1:6" ht="14.25">
      <c r="A286" s="15">
        <v>4351</v>
      </c>
      <c r="B286" s="16">
        <v>5032</v>
      </c>
      <c r="C286" s="17" t="s">
        <v>144</v>
      </c>
      <c r="D286" s="36">
        <v>92654</v>
      </c>
      <c r="E286" s="59">
        <f>CEILING(E283*0.09,1000)</f>
        <v>104000</v>
      </c>
      <c r="F286" s="59">
        <f>CEILING(F283*0.09,1000)</f>
        <v>113000</v>
      </c>
    </row>
    <row r="287" spans="1:6" ht="14.25">
      <c r="A287" s="15">
        <v>4351</v>
      </c>
      <c r="B287" s="16">
        <v>5133</v>
      </c>
      <c r="C287" s="17" t="s">
        <v>148</v>
      </c>
      <c r="D287" s="36">
        <v>0</v>
      </c>
      <c r="E287" s="59">
        <v>1000</v>
      </c>
      <c r="F287" s="59">
        <v>1000</v>
      </c>
    </row>
    <row r="288" spans="1:6" ht="14.25">
      <c r="A288" s="15">
        <v>4351</v>
      </c>
      <c r="B288" s="16">
        <v>5136</v>
      </c>
      <c r="C288" s="17" t="s">
        <v>149</v>
      </c>
      <c r="D288" s="36">
        <v>0</v>
      </c>
      <c r="E288" s="59">
        <v>1000</v>
      </c>
      <c r="F288" s="59">
        <v>1000</v>
      </c>
    </row>
    <row r="289" spans="1:6" ht="14.25">
      <c r="A289" s="15">
        <v>4351</v>
      </c>
      <c r="B289" s="16">
        <v>5137</v>
      </c>
      <c r="C289" s="17" t="s">
        <v>156</v>
      </c>
      <c r="D289" s="36">
        <v>24698</v>
      </c>
      <c r="E289" s="59">
        <v>40000</v>
      </c>
      <c r="F289" s="59">
        <v>40000</v>
      </c>
    </row>
    <row r="290" spans="1:6" ht="14.25">
      <c r="A290" s="15">
        <v>4351</v>
      </c>
      <c r="B290" s="16">
        <v>5139</v>
      </c>
      <c r="C290" s="17" t="s">
        <v>65</v>
      </c>
      <c r="D290" s="36">
        <v>35204.3</v>
      </c>
      <c r="E290" s="59">
        <v>50000</v>
      </c>
      <c r="F290" s="59">
        <v>50000</v>
      </c>
    </row>
    <row r="291" spans="1:6" ht="14.25">
      <c r="A291" s="15">
        <v>4351</v>
      </c>
      <c r="B291" s="16">
        <v>5151</v>
      </c>
      <c r="C291" s="17" t="s">
        <v>4</v>
      </c>
      <c r="D291" s="36">
        <v>141788</v>
      </c>
      <c r="E291" s="59">
        <v>150000</v>
      </c>
      <c r="F291" s="59">
        <v>150000</v>
      </c>
    </row>
    <row r="292" spans="1:6" ht="14.25">
      <c r="A292" s="15">
        <v>4351</v>
      </c>
      <c r="B292" s="16">
        <v>5153</v>
      </c>
      <c r="C292" s="17" t="s">
        <v>104</v>
      </c>
      <c r="D292" s="36">
        <v>304236</v>
      </c>
      <c r="E292" s="59">
        <v>400000</v>
      </c>
      <c r="F292" s="59">
        <v>400000</v>
      </c>
    </row>
    <row r="293" spans="1:6" ht="14.25">
      <c r="A293" s="15">
        <v>4351</v>
      </c>
      <c r="B293" s="16">
        <v>5154</v>
      </c>
      <c r="C293" s="17" t="s">
        <v>165</v>
      </c>
      <c r="D293" s="36">
        <v>64425</v>
      </c>
      <c r="E293" s="59">
        <v>75000</v>
      </c>
      <c r="F293" s="59">
        <v>75000</v>
      </c>
    </row>
    <row r="294" spans="1:6" ht="14.25">
      <c r="A294" s="15">
        <v>4351</v>
      </c>
      <c r="B294" s="16">
        <v>5156</v>
      </c>
      <c r="C294" s="17" t="s">
        <v>169</v>
      </c>
      <c r="D294" s="36">
        <v>18201</v>
      </c>
      <c r="E294" s="59">
        <v>22000</v>
      </c>
      <c r="F294" s="59">
        <v>20000</v>
      </c>
    </row>
    <row r="295" spans="1:6" ht="14.25">
      <c r="A295" s="15">
        <v>4351</v>
      </c>
      <c r="B295" s="16">
        <v>5162</v>
      </c>
      <c r="C295" s="17" t="s">
        <v>170</v>
      </c>
      <c r="D295" s="36">
        <v>3609.27</v>
      </c>
      <c r="E295" s="59">
        <v>5000</v>
      </c>
      <c r="F295" s="59">
        <v>5000</v>
      </c>
    </row>
    <row r="296" spans="1:6" ht="14.25">
      <c r="A296" s="15">
        <v>4351</v>
      </c>
      <c r="B296" s="16">
        <v>5166</v>
      </c>
      <c r="C296" s="17" t="s">
        <v>176</v>
      </c>
      <c r="D296" s="36">
        <v>6420</v>
      </c>
      <c r="E296" s="59">
        <v>5000</v>
      </c>
      <c r="F296" s="59">
        <v>5000</v>
      </c>
    </row>
    <row r="297" spans="1:6" ht="14.25">
      <c r="A297" s="15">
        <v>4351</v>
      </c>
      <c r="B297" s="16">
        <v>5167</v>
      </c>
      <c r="C297" s="17" t="s">
        <v>177</v>
      </c>
      <c r="D297" s="36">
        <v>8480</v>
      </c>
      <c r="E297" s="59">
        <v>15000</v>
      </c>
      <c r="F297" s="59">
        <v>15000</v>
      </c>
    </row>
    <row r="298" spans="1:6" ht="14.25">
      <c r="A298" s="15">
        <v>4351</v>
      </c>
      <c r="B298" s="16">
        <v>5168</v>
      </c>
      <c r="C298" s="17" t="s">
        <v>126</v>
      </c>
      <c r="D298" s="36">
        <v>18826.8</v>
      </c>
      <c r="E298" s="59">
        <v>17000</v>
      </c>
      <c r="F298" s="59">
        <v>20000</v>
      </c>
    </row>
    <row r="299" spans="1:6" ht="14.25">
      <c r="A299" s="15">
        <v>4351</v>
      </c>
      <c r="B299" s="16">
        <v>5169</v>
      </c>
      <c r="C299" s="17" t="s">
        <v>380</v>
      </c>
      <c r="D299" s="36">
        <v>94901</v>
      </c>
      <c r="E299" s="59">
        <v>65000</v>
      </c>
      <c r="F299" s="59">
        <v>65000</v>
      </c>
    </row>
    <row r="300" spans="1:6" ht="14.25">
      <c r="A300" s="15">
        <v>4351</v>
      </c>
      <c r="B300" s="16">
        <v>5171</v>
      </c>
      <c r="D300" s="36">
        <v>63374.59</v>
      </c>
      <c r="E300" s="59">
        <v>100000</v>
      </c>
      <c r="F300" s="59">
        <v>100000</v>
      </c>
    </row>
    <row r="301" spans="1:6" ht="14.25">
      <c r="A301" s="15">
        <v>4351</v>
      </c>
      <c r="B301" s="16">
        <v>5173</v>
      </c>
      <c r="C301" s="17" t="s">
        <v>8</v>
      </c>
      <c r="D301" s="36">
        <v>1956</v>
      </c>
      <c r="E301" s="59">
        <v>1000</v>
      </c>
      <c r="F301" s="59">
        <v>3000</v>
      </c>
    </row>
    <row r="302" spans="1:6" ht="14.25">
      <c r="A302" s="15">
        <v>4351</v>
      </c>
      <c r="B302" s="16">
        <v>5175</v>
      </c>
      <c r="C302" s="17" t="s">
        <v>10</v>
      </c>
      <c r="D302" s="36">
        <v>886</v>
      </c>
      <c r="E302" s="59">
        <v>1000</v>
      </c>
      <c r="F302" s="59">
        <v>1000</v>
      </c>
    </row>
    <row r="303" spans="1:6" ht="14.25">
      <c r="A303" s="112">
        <v>4351</v>
      </c>
      <c r="B303" s="113">
        <v>5194</v>
      </c>
      <c r="C303" s="114" t="s">
        <v>270</v>
      </c>
      <c r="D303" s="36">
        <v>9943</v>
      </c>
      <c r="E303" s="59">
        <v>10000</v>
      </c>
      <c r="F303" s="59">
        <v>10000</v>
      </c>
    </row>
    <row r="304" spans="1:6" ht="14.25">
      <c r="A304" s="15">
        <v>4351</v>
      </c>
      <c r="B304" s="16">
        <v>5229</v>
      </c>
      <c r="C304" s="17" t="s">
        <v>379</v>
      </c>
      <c r="D304" s="36">
        <v>2000</v>
      </c>
      <c r="E304" s="59">
        <v>2000</v>
      </c>
      <c r="F304" s="59">
        <v>2000</v>
      </c>
    </row>
    <row r="305" spans="1:6" ht="14.25">
      <c r="A305" s="15">
        <v>4351</v>
      </c>
      <c r="B305" s="16">
        <v>5424</v>
      </c>
      <c r="C305" s="17" t="s">
        <v>196</v>
      </c>
      <c r="D305" s="36">
        <v>5119</v>
      </c>
      <c r="E305" s="59">
        <v>10000</v>
      </c>
      <c r="F305" s="59">
        <v>10000</v>
      </c>
    </row>
    <row r="306" spans="1:6" ht="14.25">
      <c r="A306" s="15">
        <v>4351</v>
      </c>
      <c r="B306" s="16">
        <v>5909</v>
      </c>
      <c r="C306" s="17" t="s">
        <v>378</v>
      </c>
      <c r="D306" s="36">
        <v>132051</v>
      </c>
      <c r="E306" s="59">
        <v>150000</v>
      </c>
      <c r="F306" s="59">
        <v>150000</v>
      </c>
    </row>
    <row r="307" spans="1:6" ht="14.25">
      <c r="A307" s="15">
        <v>4351</v>
      </c>
      <c r="B307" s="16">
        <v>6123</v>
      </c>
      <c r="C307" s="17" t="s">
        <v>110</v>
      </c>
      <c r="D307" s="36">
        <v>0</v>
      </c>
      <c r="E307" s="59">
        <v>0</v>
      </c>
      <c r="F307" s="59">
        <v>400000</v>
      </c>
    </row>
    <row r="308" spans="1:6" ht="15">
      <c r="A308" s="18"/>
      <c r="B308" s="19"/>
      <c r="C308" s="20" t="s">
        <v>1</v>
      </c>
      <c r="D308" s="52">
        <f>SUM(D283:D307)</f>
        <v>2378352.96</v>
      </c>
      <c r="E308" s="54">
        <f>SUM(E283:E307)</f>
        <v>2722000</v>
      </c>
      <c r="F308" s="54">
        <f>SUM(F283:F307)</f>
        <v>3269000</v>
      </c>
    </row>
    <row r="309" spans="1:6" ht="15">
      <c r="A309" s="12"/>
      <c r="B309" s="13"/>
      <c r="C309" s="28" t="s">
        <v>211</v>
      </c>
      <c r="D309" s="78"/>
      <c r="E309" s="208"/>
      <c r="F309" s="208"/>
    </row>
    <row r="310" spans="1:6" ht="14.25">
      <c r="A310" s="15">
        <v>4379</v>
      </c>
      <c r="B310" s="16">
        <v>5321</v>
      </c>
      <c r="C310" s="17" t="s">
        <v>190</v>
      </c>
      <c r="D310" s="36">
        <v>50000</v>
      </c>
      <c r="E310" s="59">
        <v>50000</v>
      </c>
      <c r="F310" s="59">
        <v>50000</v>
      </c>
    </row>
    <row r="311" spans="1:6" ht="15">
      <c r="A311" s="18"/>
      <c r="B311" s="19"/>
      <c r="C311" s="20" t="s">
        <v>1</v>
      </c>
      <c r="D311" s="52">
        <f>SUM(D310)</f>
        <v>50000</v>
      </c>
      <c r="E311" s="54">
        <f>SUM(E310)</f>
        <v>50000</v>
      </c>
      <c r="F311" s="54">
        <f>SUM(F310)</f>
        <v>50000</v>
      </c>
    </row>
    <row r="312" spans="1:6" ht="15">
      <c r="A312" s="12"/>
      <c r="B312" s="13"/>
      <c r="C312" s="28" t="s">
        <v>54</v>
      </c>
      <c r="D312" s="78"/>
      <c r="E312" s="208"/>
      <c r="F312" s="208"/>
    </row>
    <row r="313" spans="1:6" ht="14.25">
      <c r="A313" s="15">
        <v>5212</v>
      </c>
      <c r="B313" s="16">
        <v>5901</v>
      </c>
      <c r="C313" s="17" t="s">
        <v>199</v>
      </c>
      <c r="D313" s="36">
        <v>0</v>
      </c>
      <c r="E313" s="59">
        <v>5000</v>
      </c>
      <c r="F313" s="59">
        <v>5000</v>
      </c>
    </row>
    <row r="314" spans="1:6" ht="15">
      <c r="A314" s="18"/>
      <c r="B314" s="19"/>
      <c r="C314" s="20" t="s">
        <v>1</v>
      </c>
      <c r="D314" s="52">
        <f>SUM(D313)</f>
        <v>0</v>
      </c>
      <c r="E314" s="54">
        <f>SUM(E313)</f>
        <v>5000</v>
      </c>
      <c r="F314" s="54">
        <f>SUM(F313)</f>
        <v>5000</v>
      </c>
    </row>
    <row r="315" spans="1:6" ht="15">
      <c r="A315" s="12"/>
      <c r="B315" s="29"/>
      <c r="C315" s="28" t="s">
        <v>35</v>
      </c>
      <c r="D315" s="45"/>
      <c r="E315" s="210"/>
      <c r="F315" s="210"/>
    </row>
    <row r="316" spans="1:6" ht="14.25">
      <c r="A316" s="15">
        <v>5311</v>
      </c>
      <c r="B316" s="16">
        <v>5011</v>
      </c>
      <c r="C316" s="17" t="s">
        <v>2</v>
      </c>
      <c r="D316" s="36">
        <v>1073956.76</v>
      </c>
      <c r="E316" s="59">
        <v>1200000</v>
      </c>
      <c r="F316" s="59">
        <v>1300000</v>
      </c>
    </row>
    <row r="317" spans="1:6" ht="14.25">
      <c r="A317" s="15">
        <v>5311</v>
      </c>
      <c r="B317" s="16">
        <v>5031</v>
      </c>
      <c r="C317" s="17" t="s">
        <v>3</v>
      </c>
      <c r="D317" s="36">
        <v>268489.19</v>
      </c>
      <c r="E317" s="59">
        <f>CEILING(E316*0.25,1000)</f>
        <v>300000</v>
      </c>
      <c r="F317" s="59">
        <f>CEILING(F316*0.25,1000)</f>
        <v>325000</v>
      </c>
    </row>
    <row r="318" spans="1:6" ht="14.25">
      <c r="A318" s="15">
        <v>5311</v>
      </c>
      <c r="B318" s="16">
        <v>5032</v>
      </c>
      <c r="C318" s="17" t="s">
        <v>144</v>
      </c>
      <c r="D318" s="36">
        <v>96656.96</v>
      </c>
      <c r="E318" s="59">
        <f>CEILING(E316*0.09,1000)</f>
        <v>108000</v>
      </c>
      <c r="F318" s="59">
        <f>CEILING(F316*0.09,1000)</f>
        <v>117000</v>
      </c>
    </row>
    <row r="319" spans="1:6" ht="14.25">
      <c r="A319" s="15">
        <v>5311</v>
      </c>
      <c r="B319" s="16">
        <v>5134</v>
      </c>
      <c r="C319" s="17" t="s">
        <v>7</v>
      </c>
      <c r="D319" s="36">
        <v>15201</v>
      </c>
      <c r="E319" s="59">
        <v>25000</v>
      </c>
      <c r="F319" s="59">
        <v>15000</v>
      </c>
    </row>
    <row r="320" spans="1:6" ht="14.25">
      <c r="A320" s="15">
        <v>5311</v>
      </c>
      <c r="B320" s="16">
        <v>5136</v>
      </c>
      <c r="C320" s="17" t="s">
        <v>149</v>
      </c>
      <c r="D320" s="36">
        <v>0</v>
      </c>
      <c r="E320" s="59">
        <v>1000</v>
      </c>
      <c r="F320" s="59">
        <v>1000</v>
      </c>
    </row>
    <row r="321" spans="1:6" ht="14.25">
      <c r="A321" s="15">
        <v>5311</v>
      </c>
      <c r="B321" s="16">
        <v>5137</v>
      </c>
      <c r="C321" s="17" t="s">
        <v>155</v>
      </c>
      <c r="D321" s="36">
        <v>39342</v>
      </c>
      <c r="E321" s="59">
        <v>15000</v>
      </c>
      <c r="F321" s="59">
        <v>25000</v>
      </c>
    </row>
    <row r="322" spans="1:6" ht="14.25">
      <c r="A322" s="15">
        <v>5311</v>
      </c>
      <c r="B322" s="16">
        <v>5139</v>
      </c>
      <c r="C322" s="17" t="s">
        <v>65</v>
      </c>
      <c r="D322" s="36">
        <v>15692.65</v>
      </c>
      <c r="E322" s="59">
        <v>15000</v>
      </c>
      <c r="F322" s="59">
        <v>15000</v>
      </c>
    </row>
    <row r="323" spans="1:6" ht="14.25">
      <c r="A323" s="15">
        <v>5311</v>
      </c>
      <c r="B323" s="16">
        <v>5156</v>
      </c>
      <c r="C323" s="17" t="s">
        <v>169</v>
      </c>
      <c r="D323" s="36">
        <v>22720</v>
      </c>
      <c r="E323" s="59">
        <v>25000</v>
      </c>
      <c r="F323" s="59">
        <v>25000</v>
      </c>
    </row>
    <row r="324" spans="1:6" ht="14.25">
      <c r="A324" s="15">
        <v>5311</v>
      </c>
      <c r="B324" s="16">
        <v>5162</v>
      </c>
      <c r="C324" s="17" t="s">
        <v>170</v>
      </c>
      <c r="D324" s="36">
        <v>10965.21</v>
      </c>
      <c r="E324" s="59">
        <v>12000</v>
      </c>
      <c r="F324" s="59">
        <v>12000</v>
      </c>
    </row>
    <row r="325" spans="1:6" ht="14.25">
      <c r="A325" s="15">
        <v>5311</v>
      </c>
      <c r="B325" s="16">
        <v>5164</v>
      </c>
      <c r="C325" s="17" t="s">
        <v>75</v>
      </c>
      <c r="D325" s="36">
        <v>3315</v>
      </c>
      <c r="E325" s="59">
        <v>15000</v>
      </c>
      <c r="F325" s="59">
        <v>15000</v>
      </c>
    </row>
    <row r="326" spans="1:6" ht="14.25">
      <c r="A326" s="15">
        <v>5311</v>
      </c>
      <c r="B326" s="16">
        <v>5167</v>
      </c>
      <c r="C326" s="17" t="s">
        <v>177</v>
      </c>
      <c r="D326" s="36">
        <v>2900</v>
      </c>
      <c r="E326" s="59">
        <v>5000</v>
      </c>
      <c r="F326" s="59">
        <v>5000</v>
      </c>
    </row>
    <row r="327" spans="1:6" ht="14.25">
      <c r="A327" s="15">
        <v>5311</v>
      </c>
      <c r="B327" s="16">
        <v>5168</v>
      </c>
      <c r="C327" s="17" t="s">
        <v>343</v>
      </c>
      <c r="D327" s="36">
        <v>1601.4</v>
      </c>
      <c r="E327" s="59">
        <v>0</v>
      </c>
      <c r="F327" s="59">
        <v>2000</v>
      </c>
    </row>
    <row r="328" spans="1:6" ht="14.25">
      <c r="A328" s="15">
        <v>5311</v>
      </c>
      <c r="B328" s="16">
        <v>5169</v>
      </c>
      <c r="C328" s="17" t="s">
        <v>294</v>
      </c>
      <c r="D328" s="36">
        <v>2887.38</v>
      </c>
      <c r="E328" s="59">
        <v>20000</v>
      </c>
      <c r="F328" s="59">
        <v>10000</v>
      </c>
    </row>
    <row r="329" spans="1:6" ht="14.25">
      <c r="A329" s="15">
        <v>5311</v>
      </c>
      <c r="B329" s="16">
        <v>5171</v>
      </c>
      <c r="C329" s="17" t="s">
        <v>40</v>
      </c>
      <c r="D329" s="36">
        <v>5555</v>
      </c>
      <c r="E329" s="59">
        <v>20000</v>
      </c>
      <c r="F329" s="59">
        <v>10000</v>
      </c>
    </row>
    <row r="330" spans="1:6" ht="14.25">
      <c r="A330" s="15">
        <v>5311</v>
      </c>
      <c r="B330" s="16">
        <v>5173</v>
      </c>
      <c r="C330" s="17" t="s">
        <v>8</v>
      </c>
      <c r="D330" s="36">
        <v>0</v>
      </c>
      <c r="E330" s="59">
        <v>3000</v>
      </c>
      <c r="F330" s="59">
        <v>3000</v>
      </c>
    </row>
    <row r="331" spans="1:6" ht="14.25">
      <c r="A331" s="15">
        <v>5311</v>
      </c>
      <c r="B331" s="16">
        <v>5361</v>
      </c>
      <c r="C331" s="17" t="s">
        <v>42</v>
      </c>
      <c r="D331" s="36">
        <v>800</v>
      </c>
      <c r="E331" s="59">
        <v>3000</v>
      </c>
      <c r="F331" s="59">
        <v>3000</v>
      </c>
    </row>
    <row r="332" spans="1:6" ht="14.25">
      <c r="A332" s="15">
        <v>5311</v>
      </c>
      <c r="B332" s="16">
        <v>5424</v>
      </c>
      <c r="C332" s="17" t="s">
        <v>196</v>
      </c>
      <c r="D332" s="36">
        <v>3000</v>
      </c>
      <c r="E332" s="59">
        <v>10000</v>
      </c>
      <c r="F332" s="59">
        <v>10000</v>
      </c>
    </row>
    <row r="333" spans="1:6" ht="14.25">
      <c r="A333" s="15">
        <v>5311</v>
      </c>
      <c r="B333" s="16">
        <v>6123</v>
      </c>
      <c r="C333" s="17" t="s">
        <v>110</v>
      </c>
      <c r="D333" s="36">
        <v>0</v>
      </c>
      <c r="E333" s="59">
        <v>0</v>
      </c>
      <c r="F333" s="59">
        <v>400000</v>
      </c>
    </row>
    <row r="334" spans="1:6" ht="15">
      <c r="A334" s="18"/>
      <c r="B334" s="19"/>
      <c r="C334" s="20" t="s">
        <v>1</v>
      </c>
      <c r="D334" s="52">
        <f>SUM(D316:D333)</f>
        <v>1563082.5499999996</v>
      </c>
      <c r="E334" s="54">
        <f>SUM(E316:E333)</f>
        <v>1777000</v>
      </c>
      <c r="F334" s="54">
        <f>SUM(F316:F333)</f>
        <v>2293000</v>
      </c>
    </row>
    <row r="335" spans="1:6" ht="15">
      <c r="A335" s="12"/>
      <c r="B335" s="13"/>
      <c r="C335" s="28" t="s">
        <v>53</v>
      </c>
      <c r="D335" s="78"/>
      <c r="E335" s="208"/>
      <c r="F335" s="208"/>
    </row>
    <row r="336" spans="1:6" ht="14.25">
      <c r="A336" s="15">
        <v>5399</v>
      </c>
      <c r="B336" s="16">
        <v>5321</v>
      </c>
      <c r="C336" s="17" t="s">
        <v>189</v>
      </c>
      <c r="D336" s="36">
        <v>86000</v>
      </c>
      <c r="E336" s="59">
        <v>80000</v>
      </c>
      <c r="F336" s="59">
        <v>100000</v>
      </c>
    </row>
    <row r="337" spans="1:6" ht="15">
      <c r="A337" s="18"/>
      <c r="B337" s="19"/>
      <c r="C337" s="20" t="s">
        <v>1</v>
      </c>
      <c r="D337" s="52">
        <f>SUM(D336)</f>
        <v>86000</v>
      </c>
      <c r="E337" s="54">
        <f>SUM(E336)</f>
        <v>80000</v>
      </c>
      <c r="F337" s="54">
        <f>SUM(F336)</f>
        <v>100000</v>
      </c>
    </row>
    <row r="338" spans="1:6" ht="15">
      <c r="A338" s="12"/>
      <c r="B338" s="29"/>
      <c r="C338" s="28" t="s">
        <v>36</v>
      </c>
      <c r="D338" s="45"/>
      <c r="E338" s="210"/>
      <c r="F338" s="210"/>
    </row>
    <row r="339" spans="1:6" ht="14.25">
      <c r="A339" s="15">
        <v>5512</v>
      </c>
      <c r="B339" s="16">
        <v>5019</v>
      </c>
      <c r="C339" s="17" t="s">
        <v>76</v>
      </c>
      <c r="D339" s="36">
        <v>25646</v>
      </c>
      <c r="E339" s="59">
        <v>20000</v>
      </c>
      <c r="F339" s="59">
        <v>10000</v>
      </c>
    </row>
    <row r="340" spans="1:6" ht="14.25">
      <c r="A340" s="15">
        <v>5512</v>
      </c>
      <c r="B340" s="16">
        <v>5021</v>
      </c>
      <c r="C340" s="17" t="s">
        <v>123</v>
      </c>
      <c r="D340" s="36">
        <v>391012</v>
      </c>
      <c r="E340" s="59">
        <v>250000</v>
      </c>
      <c r="F340" s="59">
        <v>400000</v>
      </c>
    </row>
    <row r="341" spans="1:6" ht="14.25">
      <c r="A341" s="15">
        <v>5512</v>
      </c>
      <c r="B341" s="16">
        <v>5029</v>
      </c>
      <c r="C341" s="17" t="s">
        <v>77</v>
      </c>
      <c r="D341" s="36">
        <v>5000</v>
      </c>
      <c r="E341" s="59">
        <v>10000</v>
      </c>
      <c r="F341" s="59">
        <v>5000</v>
      </c>
    </row>
    <row r="342" spans="1:6" ht="14.25">
      <c r="A342" s="15">
        <v>5512</v>
      </c>
      <c r="B342" s="16">
        <v>5039</v>
      </c>
      <c r="C342" s="17" t="s">
        <v>146</v>
      </c>
      <c r="D342" s="36">
        <v>8380.62</v>
      </c>
      <c r="E342" s="59">
        <v>10000</v>
      </c>
      <c r="F342" s="59">
        <v>3500</v>
      </c>
    </row>
    <row r="343" spans="1:6" ht="14.25">
      <c r="A343" s="15">
        <v>5512</v>
      </c>
      <c r="B343" s="16">
        <v>5132</v>
      </c>
      <c r="C343" s="17" t="s">
        <v>9</v>
      </c>
      <c r="D343" s="36">
        <v>14985.85</v>
      </c>
      <c r="E343" s="59">
        <v>10000</v>
      </c>
      <c r="F343" s="59">
        <v>30000</v>
      </c>
    </row>
    <row r="344" spans="1:6" ht="14.25">
      <c r="A344" s="15">
        <v>5512</v>
      </c>
      <c r="B344" s="16">
        <v>5134</v>
      </c>
      <c r="C344" s="17" t="s">
        <v>55</v>
      </c>
      <c r="D344" s="36">
        <v>10302</v>
      </c>
      <c r="E344" s="59">
        <v>10000</v>
      </c>
      <c r="F344" s="59">
        <v>20000</v>
      </c>
    </row>
    <row r="345" spans="1:6" ht="14.25">
      <c r="A345" s="15">
        <v>5512</v>
      </c>
      <c r="B345" s="16">
        <v>5137</v>
      </c>
      <c r="C345" s="17" t="s">
        <v>157</v>
      </c>
      <c r="D345" s="36">
        <v>72278.43</v>
      </c>
      <c r="E345" s="59">
        <v>0</v>
      </c>
      <c r="F345" s="59">
        <v>0</v>
      </c>
    </row>
    <row r="346" spans="1:6" ht="14.25">
      <c r="A346" s="15">
        <v>5512</v>
      </c>
      <c r="B346" s="16">
        <v>5139</v>
      </c>
      <c r="C346" s="17" t="s">
        <v>354</v>
      </c>
      <c r="D346" s="36">
        <v>65194.07</v>
      </c>
      <c r="E346" s="59">
        <v>0</v>
      </c>
      <c r="F346" s="59">
        <v>100000</v>
      </c>
    </row>
    <row r="347" spans="1:6" ht="14.25">
      <c r="A347" s="15">
        <v>5512</v>
      </c>
      <c r="B347" s="16">
        <v>5151</v>
      </c>
      <c r="C347" s="17" t="s">
        <v>4</v>
      </c>
      <c r="D347" s="36">
        <v>4946</v>
      </c>
      <c r="E347" s="59">
        <v>10000</v>
      </c>
      <c r="F347" s="59">
        <v>10000</v>
      </c>
    </row>
    <row r="348" spans="1:6" ht="14.25">
      <c r="A348" s="15">
        <v>5512</v>
      </c>
      <c r="B348" s="16">
        <v>5153</v>
      </c>
      <c r="C348" s="17" t="s">
        <v>6</v>
      </c>
      <c r="D348" s="36">
        <v>36151</v>
      </c>
      <c r="E348" s="59">
        <v>45000</v>
      </c>
      <c r="F348" s="59">
        <v>45000</v>
      </c>
    </row>
    <row r="349" spans="1:6" ht="14.25">
      <c r="A349" s="15">
        <v>5512</v>
      </c>
      <c r="B349" s="16">
        <v>5154</v>
      </c>
      <c r="C349" s="17" t="s">
        <v>165</v>
      </c>
      <c r="D349" s="36">
        <v>36472</v>
      </c>
      <c r="E349" s="59">
        <v>40000</v>
      </c>
      <c r="F349" s="59">
        <v>40000</v>
      </c>
    </row>
    <row r="350" spans="1:6" ht="14.25">
      <c r="A350" s="15">
        <v>5512</v>
      </c>
      <c r="B350" s="16">
        <v>5156</v>
      </c>
      <c r="C350" s="17" t="s">
        <v>169</v>
      </c>
      <c r="D350" s="36">
        <v>99194</v>
      </c>
      <c r="E350" s="59">
        <v>80000</v>
      </c>
      <c r="F350" s="59">
        <v>80000</v>
      </c>
    </row>
    <row r="351" spans="1:6" ht="14.25">
      <c r="A351" s="15">
        <v>5512</v>
      </c>
      <c r="B351" s="16">
        <v>5162</v>
      </c>
      <c r="C351" s="17" t="s">
        <v>170</v>
      </c>
      <c r="D351" s="36">
        <v>9960.81</v>
      </c>
      <c r="E351" s="59">
        <v>15000</v>
      </c>
      <c r="F351" s="59">
        <v>15000</v>
      </c>
    </row>
    <row r="352" spans="1:6" ht="14.25">
      <c r="A352" s="15">
        <v>5512</v>
      </c>
      <c r="B352" s="16">
        <v>5167</v>
      </c>
      <c r="C352" s="17" t="s">
        <v>177</v>
      </c>
      <c r="D352" s="36">
        <v>24410</v>
      </c>
      <c r="E352" s="59">
        <v>10000</v>
      </c>
      <c r="F352" s="59">
        <v>10000</v>
      </c>
    </row>
    <row r="353" spans="1:6" ht="14.25">
      <c r="A353" s="15">
        <v>5512</v>
      </c>
      <c r="B353" s="16">
        <v>5168</v>
      </c>
      <c r="C353" s="17" t="s">
        <v>126</v>
      </c>
      <c r="D353" s="36">
        <v>1452</v>
      </c>
      <c r="E353" s="59">
        <v>0</v>
      </c>
      <c r="F353" s="59">
        <v>0</v>
      </c>
    </row>
    <row r="354" spans="1:6" ht="14.25">
      <c r="A354" s="15">
        <v>5512</v>
      </c>
      <c r="B354" s="16">
        <v>5169</v>
      </c>
      <c r="C354" s="17" t="s">
        <v>239</v>
      </c>
      <c r="D354" s="36">
        <v>44196</v>
      </c>
      <c r="E354" s="59">
        <v>30000</v>
      </c>
      <c r="F354" s="59">
        <v>80000</v>
      </c>
    </row>
    <row r="355" spans="1:6" ht="14.25">
      <c r="A355" s="15">
        <v>5512</v>
      </c>
      <c r="B355" s="16">
        <v>5171</v>
      </c>
      <c r="C355" s="17" t="s">
        <v>40</v>
      </c>
      <c r="D355" s="36">
        <v>21711.2</v>
      </c>
      <c r="E355" s="59">
        <v>10000</v>
      </c>
      <c r="F355" s="59">
        <v>10000</v>
      </c>
    </row>
    <row r="356" spans="1:6" ht="14.25">
      <c r="A356" s="15">
        <v>5512</v>
      </c>
      <c r="B356" s="16">
        <v>5173</v>
      </c>
      <c r="C356" s="17" t="s">
        <v>56</v>
      </c>
      <c r="D356" s="36">
        <v>0</v>
      </c>
      <c r="E356" s="59">
        <v>5000</v>
      </c>
      <c r="F356" s="59">
        <v>5000</v>
      </c>
    </row>
    <row r="357" spans="1:6" ht="14.25">
      <c r="A357" s="15">
        <v>5512</v>
      </c>
      <c r="B357" s="16">
        <v>5175</v>
      </c>
      <c r="C357" s="17" t="s">
        <v>10</v>
      </c>
      <c r="D357" s="36">
        <v>1069</v>
      </c>
      <c r="E357" s="59">
        <v>5000</v>
      </c>
      <c r="F357" s="59">
        <v>5000</v>
      </c>
    </row>
    <row r="358" spans="1:6" ht="14.25">
      <c r="A358" s="15">
        <v>5512</v>
      </c>
      <c r="B358" s="16">
        <v>5194</v>
      </c>
      <c r="C358" s="17" t="s">
        <v>11</v>
      </c>
      <c r="D358" s="36">
        <v>3438</v>
      </c>
      <c r="E358" s="59">
        <v>0</v>
      </c>
      <c r="F358" s="59">
        <v>0</v>
      </c>
    </row>
    <row r="359" spans="1:6" ht="14.25">
      <c r="A359" s="15">
        <v>5512</v>
      </c>
      <c r="B359" s="16">
        <v>5901</v>
      </c>
      <c r="C359" s="17" t="s">
        <v>241</v>
      </c>
      <c r="D359" s="36">
        <v>0</v>
      </c>
      <c r="E359" s="59">
        <v>20000</v>
      </c>
      <c r="F359" s="59">
        <v>20000</v>
      </c>
    </row>
    <row r="360" spans="1:6" ht="14.25">
      <c r="A360" s="15">
        <v>5512</v>
      </c>
      <c r="B360" s="16">
        <v>6123</v>
      </c>
      <c r="C360" s="17" t="s">
        <v>381</v>
      </c>
      <c r="D360" s="36">
        <v>6445865</v>
      </c>
      <c r="E360" s="59">
        <v>6500000</v>
      </c>
      <c r="F360" s="59">
        <v>0</v>
      </c>
    </row>
    <row r="361" spans="1:6" ht="15">
      <c r="A361" s="18"/>
      <c r="B361" s="19"/>
      <c r="C361" s="20" t="s">
        <v>1</v>
      </c>
      <c r="D361" s="52">
        <f>SUM(D339:D360)</f>
        <v>7321663.9799999995</v>
      </c>
      <c r="E361" s="54">
        <f>SUM(E339:E360)</f>
        <v>7080000</v>
      </c>
      <c r="F361" s="54">
        <f>SUM(F339:F360)</f>
        <v>888500</v>
      </c>
    </row>
    <row r="362" spans="1:6" ht="15">
      <c r="A362" s="12"/>
      <c r="B362" s="29"/>
      <c r="C362" s="28" t="s">
        <v>37</v>
      </c>
      <c r="D362" s="45"/>
      <c r="E362" s="210"/>
      <c r="F362" s="210"/>
    </row>
    <row r="363" spans="1:6" ht="14.25">
      <c r="A363" s="15">
        <v>6112</v>
      </c>
      <c r="B363" s="16">
        <v>5019</v>
      </c>
      <c r="C363" s="17" t="s">
        <v>76</v>
      </c>
      <c r="D363" s="36">
        <v>1511</v>
      </c>
      <c r="E363" s="59">
        <v>10000</v>
      </c>
      <c r="F363" s="59">
        <v>5000</v>
      </c>
    </row>
    <row r="364" spans="1:6" ht="14.25">
      <c r="A364" s="15">
        <v>6112</v>
      </c>
      <c r="B364" s="16">
        <v>5023</v>
      </c>
      <c r="C364" s="17" t="s">
        <v>143</v>
      </c>
      <c r="D364" s="36">
        <v>1534586</v>
      </c>
      <c r="E364" s="59">
        <v>1700000</v>
      </c>
      <c r="F364" s="59">
        <v>1000000</v>
      </c>
    </row>
    <row r="365" spans="1:6" ht="14.25">
      <c r="A365" s="15">
        <v>6112</v>
      </c>
      <c r="B365" s="16">
        <v>5031</v>
      </c>
      <c r="C365" s="17" t="s">
        <v>3</v>
      </c>
      <c r="D365" s="36">
        <v>286526.25</v>
      </c>
      <c r="E365" s="59">
        <f>CEILING(E364*0.25,1000)-45000</f>
        <v>380000</v>
      </c>
      <c r="F365" s="59">
        <f>CEILING(F364*0.25,1000)-45000</f>
        <v>205000</v>
      </c>
    </row>
    <row r="366" spans="1:6" ht="14.25">
      <c r="A366" s="15">
        <v>6112</v>
      </c>
      <c r="B366" s="16">
        <v>5032</v>
      </c>
      <c r="C366" s="17" t="s">
        <v>144</v>
      </c>
      <c r="D366" s="36">
        <v>122314</v>
      </c>
      <c r="E366" s="59">
        <f>CEILING(E364*0.09,1000)</f>
        <v>153000</v>
      </c>
      <c r="F366" s="59">
        <f>CEILING(F364*0.09,1000)</f>
        <v>90000</v>
      </c>
    </row>
    <row r="367" spans="1:6" ht="14.25">
      <c r="A367" s="15">
        <v>6112</v>
      </c>
      <c r="B367" s="16">
        <v>5039</v>
      </c>
      <c r="C367" s="17" t="s">
        <v>146</v>
      </c>
      <c r="D367" s="36">
        <v>514</v>
      </c>
      <c r="E367" s="59">
        <v>3500</v>
      </c>
      <c r="F367" s="59">
        <v>2000</v>
      </c>
    </row>
    <row r="368" spans="1:6" ht="14.25">
      <c r="A368" s="15">
        <v>6112</v>
      </c>
      <c r="B368" s="16">
        <v>5136</v>
      </c>
      <c r="C368" s="17" t="s">
        <v>149</v>
      </c>
      <c r="D368" s="36">
        <v>728</v>
      </c>
      <c r="E368" s="59">
        <v>3000</v>
      </c>
      <c r="F368" s="59">
        <v>3000</v>
      </c>
    </row>
    <row r="369" spans="1:6" ht="14.25">
      <c r="A369" s="15">
        <v>6112</v>
      </c>
      <c r="B369" s="16">
        <v>5137</v>
      </c>
      <c r="C369" s="17" t="s">
        <v>271</v>
      </c>
      <c r="D369" s="36">
        <v>9297</v>
      </c>
      <c r="E369" s="59">
        <v>30000</v>
      </c>
      <c r="F369" s="59">
        <v>30000</v>
      </c>
    </row>
    <row r="370" spans="1:6" ht="14.25">
      <c r="A370" s="15">
        <v>6112</v>
      </c>
      <c r="B370" s="16">
        <v>5139</v>
      </c>
      <c r="C370" s="17" t="s">
        <v>65</v>
      </c>
      <c r="D370" s="36">
        <v>2847</v>
      </c>
      <c r="E370" s="59">
        <v>7000</v>
      </c>
      <c r="F370" s="59">
        <v>5000</v>
      </c>
    </row>
    <row r="371" spans="1:6" ht="14.25">
      <c r="A371" s="15">
        <v>6112</v>
      </c>
      <c r="B371" s="16">
        <v>5162</v>
      </c>
      <c r="C371" s="17" t="s">
        <v>170</v>
      </c>
      <c r="D371" s="36">
        <v>8360.54</v>
      </c>
      <c r="E371" s="59">
        <v>10000</v>
      </c>
      <c r="F371" s="59">
        <v>10000</v>
      </c>
    </row>
    <row r="372" spans="1:6" ht="14.25">
      <c r="A372" s="15">
        <v>6112</v>
      </c>
      <c r="B372" s="16">
        <v>5166</v>
      </c>
      <c r="C372" s="17" t="s">
        <v>176</v>
      </c>
      <c r="D372" s="36">
        <v>22990</v>
      </c>
      <c r="E372" s="59">
        <v>20000</v>
      </c>
      <c r="F372" s="59">
        <v>25000</v>
      </c>
    </row>
    <row r="373" spans="1:6" ht="14.25">
      <c r="A373" s="15">
        <v>6112</v>
      </c>
      <c r="B373" s="16">
        <v>5167</v>
      </c>
      <c r="C373" s="17" t="s">
        <v>177</v>
      </c>
      <c r="D373" s="36">
        <v>2124</v>
      </c>
      <c r="E373" s="59">
        <v>5000</v>
      </c>
      <c r="F373" s="59">
        <v>5000</v>
      </c>
    </row>
    <row r="374" spans="1:6" ht="14.25">
      <c r="A374" s="15">
        <v>6112</v>
      </c>
      <c r="B374" s="16">
        <v>5168</v>
      </c>
      <c r="C374" s="17" t="s">
        <v>126</v>
      </c>
      <c r="D374" s="36">
        <v>3202.8</v>
      </c>
      <c r="E374" s="59">
        <v>0</v>
      </c>
      <c r="F374" s="59">
        <v>5000</v>
      </c>
    </row>
    <row r="375" spans="1:6" ht="14.25">
      <c r="A375" s="15">
        <v>6112</v>
      </c>
      <c r="B375" s="16">
        <v>5169</v>
      </c>
      <c r="C375" s="17" t="s">
        <v>0</v>
      </c>
      <c r="D375" s="36">
        <v>74287</v>
      </c>
      <c r="E375" s="59">
        <v>60000</v>
      </c>
      <c r="F375" s="59">
        <v>0</v>
      </c>
    </row>
    <row r="376" spans="1:6" ht="14.25">
      <c r="A376" s="15">
        <v>6112</v>
      </c>
      <c r="B376" s="16">
        <v>5171</v>
      </c>
      <c r="C376" s="17" t="s">
        <v>5</v>
      </c>
      <c r="D376" s="36">
        <v>0</v>
      </c>
      <c r="E376" s="59">
        <v>10000</v>
      </c>
      <c r="F376" s="59">
        <v>10000</v>
      </c>
    </row>
    <row r="377" spans="1:6" ht="14.25">
      <c r="A377" s="15">
        <v>6112</v>
      </c>
      <c r="B377" s="16">
        <v>5172</v>
      </c>
      <c r="C377" s="17" t="s">
        <v>70</v>
      </c>
      <c r="D377" s="36">
        <v>0</v>
      </c>
      <c r="E377" s="59">
        <v>2000</v>
      </c>
      <c r="F377" s="59">
        <v>2000</v>
      </c>
    </row>
    <row r="378" spans="1:6" ht="14.25">
      <c r="A378" s="15">
        <v>6112</v>
      </c>
      <c r="B378" s="16">
        <v>5173</v>
      </c>
      <c r="C378" s="17" t="s">
        <v>8</v>
      </c>
      <c r="D378" s="36">
        <v>0</v>
      </c>
      <c r="E378" s="59">
        <v>1000</v>
      </c>
      <c r="F378" s="59">
        <v>1000</v>
      </c>
    </row>
    <row r="379" spans="1:6" ht="14.25">
      <c r="A379" s="15">
        <v>6112</v>
      </c>
      <c r="B379" s="16">
        <v>5175</v>
      </c>
      <c r="C379" s="17" t="s">
        <v>10</v>
      </c>
      <c r="D379" s="36">
        <v>17079</v>
      </c>
      <c r="E379" s="59">
        <v>20000</v>
      </c>
      <c r="F379" s="59">
        <v>20000</v>
      </c>
    </row>
    <row r="380" spans="1:6" ht="14.25">
      <c r="A380" s="15">
        <v>6112</v>
      </c>
      <c r="B380" s="16">
        <v>5176</v>
      </c>
      <c r="C380" s="17" t="s">
        <v>181</v>
      </c>
      <c r="D380" s="36">
        <v>0</v>
      </c>
      <c r="E380" s="59">
        <v>0</v>
      </c>
      <c r="F380" s="59">
        <v>0</v>
      </c>
    </row>
    <row r="381" spans="1:6" ht="14.25">
      <c r="A381" s="15">
        <v>6112</v>
      </c>
      <c r="B381" s="16">
        <v>5179</v>
      </c>
      <c r="C381" s="17" t="s">
        <v>410</v>
      </c>
      <c r="D381" s="36">
        <v>6000</v>
      </c>
      <c r="E381" s="59">
        <v>10000</v>
      </c>
      <c r="F381" s="59">
        <v>5000</v>
      </c>
    </row>
    <row r="382" spans="1:6" ht="14.25">
      <c r="A382" s="15">
        <v>6112</v>
      </c>
      <c r="B382" s="16">
        <v>5194</v>
      </c>
      <c r="C382" s="17" t="s">
        <v>184</v>
      </c>
      <c r="D382" s="36">
        <v>26021</v>
      </c>
      <c r="E382" s="59">
        <v>30000</v>
      </c>
      <c r="F382" s="59">
        <v>30000</v>
      </c>
    </row>
    <row r="383" spans="1:6" ht="14.25">
      <c r="A383" s="15">
        <v>6112</v>
      </c>
      <c r="B383" s="16">
        <v>6127</v>
      </c>
      <c r="C383" s="17" t="s">
        <v>344</v>
      </c>
      <c r="D383" s="36">
        <v>60000</v>
      </c>
      <c r="E383" s="59">
        <v>0</v>
      </c>
      <c r="F383" s="59">
        <v>0</v>
      </c>
    </row>
    <row r="384" spans="1:6" ht="15.75" customHeight="1">
      <c r="A384" s="18"/>
      <c r="B384" s="19"/>
      <c r="C384" s="20" t="s">
        <v>1</v>
      </c>
      <c r="D384" s="52">
        <f>SUM(D363:D383)</f>
        <v>2178387.59</v>
      </c>
      <c r="E384" s="54">
        <f>SUM(E363:E383)</f>
        <v>2454500</v>
      </c>
      <c r="F384" s="54">
        <f>SUM(F363:F383)</f>
        <v>1453000</v>
      </c>
    </row>
    <row r="385" spans="1:6" ht="15.75" customHeight="1">
      <c r="A385" s="10"/>
      <c r="B385" s="11"/>
      <c r="C385" s="173" t="s">
        <v>345</v>
      </c>
      <c r="D385" s="94">
        <v>72066.89</v>
      </c>
      <c r="E385" s="111">
        <v>0</v>
      </c>
      <c r="F385" s="111">
        <v>0</v>
      </c>
    </row>
    <row r="386" spans="1:6" ht="15.75" customHeight="1">
      <c r="A386" s="10"/>
      <c r="B386" s="11"/>
      <c r="C386" s="173" t="s">
        <v>356</v>
      </c>
      <c r="D386" s="94">
        <v>0</v>
      </c>
      <c r="E386" s="111">
        <v>0</v>
      </c>
      <c r="F386" s="111">
        <v>70000</v>
      </c>
    </row>
    <row r="387" spans="1:6" ht="15.75" customHeight="1">
      <c r="A387" s="15"/>
      <c r="B387" s="16"/>
      <c r="C387" s="26" t="s">
        <v>295</v>
      </c>
      <c r="D387" s="91"/>
      <c r="E387" s="72"/>
      <c r="F387" s="72"/>
    </row>
    <row r="388" spans="1:6" ht="15.75" customHeight="1">
      <c r="A388" s="15">
        <v>6118</v>
      </c>
      <c r="B388" s="16">
        <v>5021</v>
      </c>
      <c r="C388" s="17" t="s">
        <v>43</v>
      </c>
      <c r="D388" s="48">
        <v>43398</v>
      </c>
      <c r="E388" s="35">
        <v>46000</v>
      </c>
      <c r="F388" s="35">
        <v>0</v>
      </c>
    </row>
    <row r="389" spans="1:6" ht="15.75" customHeight="1">
      <c r="A389" s="15">
        <v>6118</v>
      </c>
      <c r="B389" s="16">
        <v>5029</v>
      </c>
      <c r="C389" s="17" t="s">
        <v>331</v>
      </c>
      <c r="D389" s="48">
        <v>1282</v>
      </c>
      <c r="E389" s="35">
        <v>2000</v>
      </c>
      <c r="F389" s="35">
        <v>0</v>
      </c>
    </row>
    <row r="390" spans="1:6" ht="15.75" customHeight="1">
      <c r="A390" s="15">
        <v>6118</v>
      </c>
      <c r="B390" s="16">
        <v>5139</v>
      </c>
      <c r="C390" s="17" t="s">
        <v>228</v>
      </c>
      <c r="D390" s="48">
        <v>369</v>
      </c>
      <c r="E390" s="35">
        <v>1000</v>
      </c>
      <c r="F390" s="35">
        <v>0</v>
      </c>
    </row>
    <row r="391" spans="1:6" ht="15.75" customHeight="1">
      <c r="A391" s="15">
        <v>6118</v>
      </c>
      <c r="B391" s="16">
        <v>5169</v>
      </c>
      <c r="C391" s="17" t="s">
        <v>0</v>
      </c>
      <c r="D391" s="48">
        <v>9699.36</v>
      </c>
      <c r="E391" s="35">
        <v>10000</v>
      </c>
      <c r="F391" s="35">
        <v>0</v>
      </c>
    </row>
    <row r="392" spans="1:6" ht="15.75" customHeight="1">
      <c r="A392" s="15">
        <v>6118</v>
      </c>
      <c r="B392" s="16">
        <v>5175</v>
      </c>
      <c r="C392" s="17" t="s">
        <v>10</v>
      </c>
      <c r="D392" s="48">
        <v>5297</v>
      </c>
      <c r="E392" s="35">
        <v>6000</v>
      </c>
      <c r="F392" s="35">
        <v>0</v>
      </c>
    </row>
    <row r="393" spans="1:6" ht="15.75" customHeight="1">
      <c r="A393" s="15"/>
      <c r="B393" s="16"/>
      <c r="C393" s="20" t="s">
        <v>1</v>
      </c>
      <c r="D393" s="52">
        <f>SUM(D387:D392)</f>
        <v>60045.36</v>
      </c>
      <c r="E393" s="54">
        <f>SUM(E387:E392)</f>
        <v>65000</v>
      </c>
      <c r="F393" s="54">
        <f>SUM(F387:F392)</f>
        <v>0</v>
      </c>
    </row>
    <row r="394" spans="1:6" ht="15.75" customHeight="1">
      <c r="A394" s="12"/>
      <c r="B394" s="29"/>
      <c r="C394" s="28" t="s">
        <v>111</v>
      </c>
      <c r="D394" s="45"/>
      <c r="E394" s="210"/>
      <c r="F394" s="210"/>
    </row>
    <row r="395" spans="1:6" ht="15.75" customHeight="1">
      <c r="A395" s="15">
        <v>6171</v>
      </c>
      <c r="B395" s="16">
        <v>5011</v>
      </c>
      <c r="C395" s="17" t="s">
        <v>2</v>
      </c>
      <c r="D395" s="36">
        <v>3610673.99</v>
      </c>
      <c r="E395" s="59">
        <v>3850000</v>
      </c>
      <c r="F395" s="59">
        <v>4000000</v>
      </c>
    </row>
    <row r="396" spans="1:6" ht="14.25">
      <c r="A396" s="15">
        <v>6171</v>
      </c>
      <c r="B396" s="16">
        <v>5021</v>
      </c>
      <c r="C396" s="17" t="s">
        <v>63</v>
      </c>
      <c r="D396" s="36">
        <v>21772</v>
      </c>
      <c r="E396" s="59">
        <v>20000</v>
      </c>
      <c r="F396" s="59">
        <v>25000</v>
      </c>
    </row>
    <row r="397" spans="1:6" ht="14.25">
      <c r="A397" s="15">
        <v>6171</v>
      </c>
      <c r="B397" s="16">
        <v>5031</v>
      </c>
      <c r="C397" s="17" t="s">
        <v>3</v>
      </c>
      <c r="D397" s="36">
        <v>905297.63</v>
      </c>
      <c r="E397" s="59">
        <f>CEILING(E395*0.25,1000)</f>
        <v>963000</v>
      </c>
      <c r="F397" s="59">
        <f>CEILING(F395*0.25,1000)</f>
        <v>1000000</v>
      </c>
    </row>
    <row r="398" spans="1:6" ht="14.25">
      <c r="A398" s="15">
        <v>6171</v>
      </c>
      <c r="B398" s="16">
        <v>5032</v>
      </c>
      <c r="C398" s="17" t="s">
        <v>144</v>
      </c>
      <c r="D398" s="36">
        <v>325904.51</v>
      </c>
      <c r="E398" s="59">
        <f>CEILING(E395*0.09,1000)</f>
        <v>347000</v>
      </c>
      <c r="F398" s="59">
        <f>CEILING(F395*0.09,1000)</f>
        <v>360000</v>
      </c>
    </row>
    <row r="399" spans="1:6" ht="14.25">
      <c r="A399" s="15">
        <v>6171</v>
      </c>
      <c r="B399" s="16">
        <v>5038</v>
      </c>
      <c r="C399" s="17" t="s">
        <v>145</v>
      </c>
      <c r="D399" s="36">
        <v>31520</v>
      </c>
      <c r="E399" s="59">
        <v>33000</v>
      </c>
      <c r="F399" s="59">
        <v>33000</v>
      </c>
    </row>
    <row r="400" spans="1:6" ht="14.25">
      <c r="A400" s="15">
        <v>6171</v>
      </c>
      <c r="B400" s="16">
        <v>5133</v>
      </c>
      <c r="C400" s="17" t="s">
        <v>148</v>
      </c>
      <c r="D400" s="36">
        <v>0</v>
      </c>
      <c r="E400" s="59">
        <v>1000</v>
      </c>
      <c r="F400" s="59">
        <v>1000</v>
      </c>
    </row>
    <row r="401" spans="1:6" ht="14.25">
      <c r="A401" s="15">
        <v>6171</v>
      </c>
      <c r="B401" s="16">
        <v>5136</v>
      </c>
      <c r="C401" s="17" t="s">
        <v>149</v>
      </c>
      <c r="D401" s="36">
        <v>590</v>
      </c>
      <c r="E401" s="59">
        <v>5000</v>
      </c>
      <c r="F401" s="59">
        <v>5000</v>
      </c>
    </row>
    <row r="402" spans="1:6" ht="14.25">
      <c r="A402" s="15">
        <v>6171</v>
      </c>
      <c r="B402" s="16">
        <v>5137</v>
      </c>
      <c r="C402" s="17" t="s">
        <v>406</v>
      </c>
      <c r="D402" s="36">
        <v>175225</v>
      </c>
      <c r="E402" s="59">
        <v>100000</v>
      </c>
      <c r="F402" s="59">
        <v>80000</v>
      </c>
    </row>
    <row r="403" spans="1:6" ht="14.25">
      <c r="A403" s="15">
        <v>6171</v>
      </c>
      <c r="B403" s="16">
        <v>5139</v>
      </c>
      <c r="C403" s="17" t="s">
        <v>65</v>
      </c>
      <c r="D403" s="36">
        <v>98090.1</v>
      </c>
      <c r="E403" s="59">
        <v>110000</v>
      </c>
      <c r="F403" s="59">
        <v>110000</v>
      </c>
    </row>
    <row r="404" spans="1:6" ht="14.25">
      <c r="A404" s="15">
        <v>6171</v>
      </c>
      <c r="B404" s="16">
        <v>5151</v>
      </c>
      <c r="C404" s="17" t="s">
        <v>4</v>
      </c>
      <c r="D404" s="36">
        <v>25915</v>
      </c>
      <c r="E404" s="59">
        <v>30000</v>
      </c>
      <c r="F404" s="59">
        <v>30000</v>
      </c>
    </row>
    <row r="405" spans="1:6" ht="14.25">
      <c r="A405" s="15">
        <v>6171</v>
      </c>
      <c r="B405" s="16">
        <v>5153</v>
      </c>
      <c r="C405" s="17" t="s">
        <v>6</v>
      </c>
      <c r="D405" s="36">
        <v>113929</v>
      </c>
      <c r="E405" s="59">
        <v>170000</v>
      </c>
      <c r="F405" s="59">
        <v>150000</v>
      </c>
    </row>
    <row r="406" spans="1:6" ht="14.25">
      <c r="A406" s="15">
        <v>6171</v>
      </c>
      <c r="B406" s="16">
        <v>5154</v>
      </c>
      <c r="C406" s="17" t="s">
        <v>165</v>
      </c>
      <c r="D406" s="36">
        <v>177751</v>
      </c>
      <c r="E406" s="59">
        <v>200000</v>
      </c>
      <c r="F406" s="59">
        <v>200000</v>
      </c>
    </row>
    <row r="407" spans="1:6" ht="14.25">
      <c r="A407" s="15">
        <v>6171</v>
      </c>
      <c r="B407" s="16">
        <v>5156</v>
      </c>
      <c r="C407" s="17" t="s">
        <v>169</v>
      </c>
      <c r="D407" s="36">
        <v>22339</v>
      </c>
      <c r="E407" s="59">
        <v>25000</v>
      </c>
      <c r="F407" s="59">
        <v>25000</v>
      </c>
    </row>
    <row r="408" spans="1:6" ht="14.25">
      <c r="A408" s="15">
        <v>6171</v>
      </c>
      <c r="B408" s="16">
        <v>5161</v>
      </c>
      <c r="C408" s="17" t="s">
        <v>112</v>
      </c>
      <c r="D408" s="36">
        <v>113477</v>
      </c>
      <c r="E408" s="59">
        <v>200000</v>
      </c>
      <c r="F408" s="59">
        <v>150000</v>
      </c>
    </row>
    <row r="409" spans="1:6" ht="14.25">
      <c r="A409" s="15">
        <v>6171</v>
      </c>
      <c r="B409" s="16">
        <v>5162</v>
      </c>
      <c r="C409" s="17" t="s">
        <v>170</v>
      </c>
      <c r="D409" s="36">
        <v>25977.7</v>
      </c>
      <c r="E409" s="59">
        <v>30000</v>
      </c>
      <c r="F409" s="59">
        <v>30000</v>
      </c>
    </row>
    <row r="410" spans="1:6" ht="14.25">
      <c r="A410" s="15">
        <v>6171</v>
      </c>
      <c r="B410" s="16">
        <v>5164</v>
      </c>
      <c r="C410" s="17" t="s">
        <v>367</v>
      </c>
      <c r="D410" s="36">
        <v>0</v>
      </c>
      <c r="E410" s="59">
        <v>5000</v>
      </c>
      <c r="F410" s="59">
        <v>5000</v>
      </c>
    </row>
    <row r="411" spans="1:6" ht="14.25">
      <c r="A411" s="15">
        <v>6171</v>
      </c>
      <c r="B411" s="16">
        <v>5166</v>
      </c>
      <c r="C411" s="17" t="s">
        <v>176</v>
      </c>
      <c r="D411" s="36">
        <v>49000</v>
      </c>
      <c r="E411" s="59">
        <v>50000</v>
      </c>
      <c r="F411" s="59">
        <v>50000</v>
      </c>
    </row>
    <row r="412" spans="1:6" ht="14.25">
      <c r="A412" s="15">
        <v>6171</v>
      </c>
      <c r="B412" s="16">
        <v>5167</v>
      </c>
      <c r="C412" s="17" t="s">
        <v>177</v>
      </c>
      <c r="D412" s="36">
        <v>6550</v>
      </c>
      <c r="E412" s="59">
        <v>15000</v>
      </c>
      <c r="F412" s="59">
        <v>20000</v>
      </c>
    </row>
    <row r="413" spans="1:6" ht="14.25">
      <c r="A413" s="15">
        <v>6171</v>
      </c>
      <c r="B413" s="16">
        <v>5168</v>
      </c>
      <c r="C413" s="17" t="s">
        <v>78</v>
      </c>
      <c r="D413" s="36">
        <v>209415</v>
      </c>
      <c r="E413" s="59">
        <v>300000</v>
      </c>
      <c r="F413" s="59">
        <v>300000</v>
      </c>
    </row>
    <row r="414" spans="1:6" ht="14.25">
      <c r="A414" s="15">
        <v>6171</v>
      </c>
      <c r="B414" s="16">
        <v>5169</v>
      </c>
      <c r="C414" s="17" t="s">
        <v>359</v>
      </c>
      <c r="D414" s="36">
        <v>334162.6</v>
      </c>
      <c r="E414" s="59">
        <v>580000</v>
      </c>
      <c r="F414" s="59">
        <v>500000</v>
      </c>
    </row>
    <row r="415" spans="1:6" ht="14.25">
      <c r="A415" s="15">
        <v>6171</v>
      </c>
      <c r="B415" s="16">
        <v>5171</v>
      </c>
      <c r="C415" s="17" t="s">
        <v>5</v>
      </c>
      <c r="D415" s="36">
        <v>26883.38</v>
      </c>
      <c r="E415" s="59">
        <v>100000</v>
      </c>
      <c r="F415" s="59">
        <v>100000</v>
      </c>
    </row>
    <row r="416" spans="1:6" ht="14.25">
      <c r="A416" s="15">
        <v>6171</v>
      </c>
      <c r="B416" s="16">
        <v>5172</v>
      </c>
      <c r="C416" s="17" t="s">
        <v>70</v>
      </c>
      <c r="D416" s="36">
        <v>0</v>
      </c>
      <c r="E416" s="59">
        <v>10000</v>
      </c>
      <c r="F416" s="59">
        <v>5000</v>
      </c>
    </row>
    <row r="417" spans="1:6" ht="14.25">
      <c r="A417" s="15">
        <v>6171</v>
      </c>
      <c r="B417" s="16">
        <v>5173</v>
      </c>
      <c r="C417" s="17" t="s">
        <v>8</v>
      </c>
      <c r="D417" s="36">
        <v>3594</v>
      </c>
      <c r="E417" s="59">
        <v>5000</v>
      </c>
      <c r="F417" s="59">
        <v>5000</v>
      </c>
    </row>
    <row r="418" spans="1:6" ht="14.25">
      <c r="A418" s="15">
        <v>6171</v>
      </c>
      <c r="B418" s="16">
        <v>5178</v>
      </c>
      <c r="C418" s="17" t="s">
        <v>265</v>
      </c>
      <c r="D418" s="36">
        <v>38710.8</v>
      </c>
      <c r="E418" s="59">
        <v>40000</v>
      </c>
      <c r="F418" s="59">
        <v>40000</v>
      </c>
    </row>
    <row r="419" spans="1:6" ht="14.25">
      <c r="A419" s="15">
        <v>6171</v>
      </c>
      <c r="B419" s="16">
        <v>5179</v>
      </c>
      <c r="C419" s="17" t="s">
        <v>410</v>
      </c>
      <c r="D419" s="36">
        <v>10500</v>
      </c>
      <c r="E419" s="59">
        <v>11000</v>
      </c>
      <c r="F419" s="59">
        <v>11000</v>
      </c>
    </row>
    <row r="420" spans="1:6" ht="14.25">
      <c r="A420" s="15">
        <v>6171</v>
      </c>
      <c r="B420" s="16">
        <v>5194</v>
      </c>
      <c r="C420" s="17" t="s">
        <v>184</v>
      </c>
      <c r="D420" s="36">
        <v>0</v>
      </c>
      <c r="E420" s="59">
        <v>10000</v>
      </c>
      <c r="F420" s="59">
        <v>10000</v>
      </c>
    </row>
    <row r="421" spans="1:6" ht="14.25">
      <c r="A421" s="15">
        <v>6171</v>
      </c>
      <c r="B421" s="16">
        <v>5229</v>
      </c>
      <c r="C421" s="17" t="s">
        <v>186</v>
      </c>
      <c r="D421" s="36">
        <v>1500</v>
      </c>
      <c r="E421" s="59">
        <v>1500</v>
      </c>
      <c r="F421" s="59">
        <v>1500</v>
      </c>
    </row>
    <row r="422" spans="1:6" ht="14.25">
      <c r="A422" s="15">
        <v>6171</v>
      </c>
      <c r="B422" s="16">
        <v>5361</v>
      </c>
      <c r="C422" s="17" t="s">
        <v>42</v>
      </c>
      <c r="D422" s="36">
        <v>0</v>
      </c>
      <c r="E422" s="59">
        <v>1000</v>
      </c>
      <c r="F422" s="59">
        <v>1000</v>
      </c>
    </row>
    <row r="423" spans="1:6" ht="14.25">
      <c r="A423" s="15">
        <v>6171</v>
      </c>
      <c r="B423" s="16">
        <v>5362</v>
      </c>
      <c r="C423" s="17" t="s">
        <v>139</v>
      </c>
      <c r="D423" s="36">
        <v>0</v>
      </c>
      <c r="E423" s="59">
        <v>3000</v>
      </c>
      <c r="F423" s="59">
        <v>3000</v>
      </c>
    </row>
    <row r="424" spans="1:6" ht="14.25">
      <c r="A424" s="15">
        <v>6171</v>
      </c>
      <c r="B424" s="16">
        <v>5363</v>
      </c>
      <c r="C424" s="17" t="s">
        <v>98</v>
      </c>
      <c r="D424" s="36">
        <v>5</v>
      </c>
      <c r="E424" s="59">
        <v>0</v>
      </c>
      <c r="F424" s="59">
        <v>1000</v>
      </c>
    </row>
    <row r="425" spans="1:6" ht="14.25">
      <c r="A425" s="15">
        <v>6171</v>
      </c>
      <c r="B425" s="16">
        <v>5424</v>
      </c>
      <c r="C425" s="17" t="s">
        <v>196</v>
      </c>
      <c r="D425" s="36">
        <v>8464</v>
      </c>
      <c r="E425" s="59">
        <v>10000</v>
      </c>
      <c r="F425" s="59">
        <v>10000</v>
      </c>
    </row>
    <row r="426" spans="1:6" ht="14.25">
      <c r="A426" s="15">
        <v>6171</v>
      </c>
      <c r="B426" s="16">
        <v>5499</v>
      </c>
      <c r="C426" s="17" t="s">
        <v>198</v>
      </c>
      <c r="D426" s="36">
        <v>103985</v>
      </c>
      <c r="E426" s="59">
        <v>307000</v>
      </c>
      <c r="F426" s="59">
        <v>323000</v>
      </c>
    </row>
    <row r="427" spans="1:6" ht="14.25">
      <c r="A427" s="15">
        <v>6171</v>
      </c>
      <c r="B427" s="16">
        <v>6111</v>
      </c>
      <c r="C427" s="17" t="s">
        <v>382</v>
      </c>
      <c r="D427" s="36">
        <v>972755.3</v>
      </c>
      <c r="E427" s="59">
        <v>0</v>
      </c>
      <c r="F427" s="59">
        <v>0</v>
      </c>
    </row>
    <row r="428" spans="1:6" ht="14.25">
      <c r="A428" s="15">
        <v>6171</v>
      </c>
      <c r="B428" s="16">
        <v>6119</v>
      </c>
      <c r="C428" s="17" t="s">
        <v>383</v>
      </c>
      <c r="D428" s="36">
        <v>0</v>
      </c>
      <c r="E428" s="59">
        <v>1200000</v>
      </c>
      <c r="F428" s="59">
        <v>0</v>
      </c>
    </row>
    <row r="429" spans="1:6" ht="14.25">
      <c r="A429" s="15">
        <v>6171</v>
      </c>
      <c r="B429" s="16">
        <v>6121</v>
      </c>
      <c r="C429" s="17" t="s">
        <v>409</v>
      </c>
      <c r="D429" s="36">
        <v>0</v>
      </c>
      <c r="E429" s="59">
        <v>0</v>
      </c>
      <c r="F429" s="59">
        <v>140000</v>
      </c>
    </row>
    <row r="430" spans="1:6" ht="15">
      <c r="A430" s="18"/>
      <c r="B430" s="19"/>
      <c r="C430" s="20" t="s">
        <v>1</v>
      </c>
      <c r="D430" s="52">
        <f>SUM(D395:D429)</f>
        <v>7413987.009999999</v>
      </c>
      <c r="E430" s="54">
        <f>SUM(E395:E429)</f>
        <v>8732500</v>
      </c>
      <c r="F430" s="54">
        <f>SUM(F395:F429)</f>
        <v>7724500</v>
      </c>
    </row>
    <row r="431" spans="1:6" ht="15">
      <c r="A431" s="12"/>
      <c r="B431" s="29"/>
      <c r="C431" s="28" t="s">
        <v>38</v>
      </c>
      <c r="D431" s="45"/>
      <c r="E431" s="210"/>
      <c r="F431" s="210"/>
    </row>
    <row r="432" spans="1:6" ht="14.25">
      <c r="A432" s="15">
        <v>6223</v>
      </c>
      <c r="B432" s="16">
        <v>5021</v>
      </c>
      <c r="C432" s="17" t="s">
        <v>140</v>
      </c>
      <c r="D432" s="36">
        <v>0</v>
      </c>
      <c r="E432" s="59">
        <v>5000</v>
      </c>
      <c r="F432" s="59">
        <v>5000</v>
      </c>
    </row>
    <row r="433" spans="1:6" ht="14.25">
      <c r="A433" s="15">
        <v>6223</v>
      </c>
      <c r="B433" s="16">
        <v>5169</v>
      </c>
      <c r="C433" s="17" t="s">
        <v>0</v>
      </c>
      <c r="D433" s="36">
        <v>115160</v>
      </c>
      <c r="E433" s="59">
        <v>105000</v>
      </c>
      <c r="F433" s="59">
        <v>140000</v>
      </c>
    </row>
    <row r="434" spans="1:6" ht="14.25">
      <c r="A434" s="15">
        <v>6223</v>
      </c>
      <c r="B434" s="16">
        <v>5175</v>
      </c>
      <c r="C434" s="17" t="s">
        <v>10</v>
      </c>
      <c r="D434" s="36">
        <v>15846</v>
      </c>
      <c r="E434" s="59">
        <v>30000</v>
      </c>
      <c r="F434" s="59">
        <v>50000</v>
      </c>
    </row>
    <row r="435" spans="1:6" ht="14.25">
      <c r="A435" s="15">
        <v>6223</v>
      </c>
      <c r="B435" s="16">
        <v>5194</v>
      </c>
      <c r="C435" s="17" t="s">
        <v>384</v>
      </c>
      <c r="D435" s="36">
        <v>3763</v>
      </c>
      <c r="E435" s="59">
        <v>5000</v>
      </c>
      <c r="F435" s="59">
        <v>5000</v>
      </c>
    </row>
    <row r="436" spans="1:6" ht="15">
      <c r="A436" s="18"/>
      <c r="B436" s="19"/>
      <c r="C436" s="20" t="s">
        <v>1</v>
      </c>
      <c r="D436" s="52">
        <f>SUM(D432:D435)</f>
        <v>134769</v>
      </c>
      <c r="E436" s="54">
        <f>SUM(E432:E435)</f>
        <v>145000</v>
      </c>
      <c r="F436" s="54">
        <f>SUM(F432:F435)</f>
        <v>200000</v>
      </c>
    </row>
    <row r="437" spans="1:6" ht="14.25">
      <c r="A437" s="12">
        <v>6310</v>
      </c>
      <c r="B437" s="13">
        <v>5163</v>
      </c>
      <c r="C437" s="34" t="s">
        <v>171</v>
      </c>
      <c r="D437" s="88">
        <v>21427.7</v>
      </c>
      <c r="E437" s="92">
        <v>30000</v>
      </c>
      <c r="F437" s="92">
        <v>30000</v>
      </c>
    </row>
    <row r="438" spans="1:6" ht="15">
      <c r="A438" s="18"/>
      <c r="B438" s="19"/>
      <c r="C438" s="20" t="s">
        <v>1</v>
      </c>
      <c r="D438" s="52">
        <f>SUM(D437)</f>
        <v>21427.7</v>
      </c>
      <c r="E438" s="54">
        <f>SUM(E437)</f>
        <v>30000</v>
      </c>
      <c r="F438" s="54">
        <f>SUM(F437)</f>
        <v>30000</v>
      </c>
    </row>
    <row r="439" spans="1:6" ht="14.25">
      <c r="A439" s="12">
        <v>6320</v>
      </c>
      <c r="B439" s="13">
        <v>5163</v>
      </c>
      <c r="C439" s="34" t="s">
        <v>172</v>
      </c>
      <c r="D439" s="88">
        <v>321493</v>
      </c>
      <c r="E439" s="92">
        <v>280000</v>
      </c>
      <c r="F439" s="92">
        <v>330000</v>
      </c>
    </row>
    <row r="440" spans="1:6" ht="15">
      <c r="A440" s="18"/>
      <c r="B440" s="19"/>
      <c r="C440" s="20" t="s">
        <v>1</v>
      </c>
      <c r="D440" s="52">
        <f>SUM(D439)</f>
        <v>321493</v>
      </c>
      <c r="E440" s="54">
        <f>SUM(E439)</f>
        <v>280000</v>
      </c>
      <c r="F440" s="54">
        <f>SUM(F439)</f>
        <v>330000</v>
      </c>
    </row>
    <row r="441" spans="1:6" ht="14.25">
      <c r="A441" s="12">
        <v>6399</v>
      </c>
      <c r="B441" s="13">
        <v>5362</v>
      </c>
      <c r="C441" s="34" t="s">
        <v>194</v>
      </c>
      <c r="D441" s="88">
        <v>536133.28</v>
      </c>
      <c r="E441" s="92">
        <v>700000</v>
      </c>
      <c r="F441" s="92">
        <v>700000</v>
      </c>
    </row>
    <row r="442" spans="1:6" ht="14.25">
      <c r="A442" s="15">
        <v>6399</v>
      </c>
      <c r="B442" s="16">
        <v>5363</v>
      </c>
      <c r="C442" s="17" t="s">
        <v>231</v>
      </c>
      <c r="D442" s="36">
        <v>237</v>
      </c>
      <c r="E442" s="59">
        <v>0</v>
      </c>
      <c r="F442" s="59">
        <v>0</v>
      </c>
    </row>
    <row r="443" spans="1:6" ht="14.25">
      <c r="A443" s="15">
        <v>6399</v>
      </c>
      <c r="B443" s="16">
        <v>5365</v>
      </c>
      <c r="C443" s="17" t="s">
        <v>195</v>
      </c>
      <c r="D443" s="36">
        <v>1096490</v>
      </c>
      <c r="E443" s="59">
        <v>1096500</v>
      </c>
      <c r="F443" s="59">
        <v>1229200</v>
      </c>
    </row>
    <row r="444" spans="1:6" ht="15">
      <c r="A444" s="18"/>
      <c r="B444" s="19"/>
      <c r="C444" s="20" t="s">
        <v>1</v>
      </c>
      <c r="D444" s="52">
        <f>SUM(D441:D443)</f>
        <v>1632860.28</v>
      </c>
      <c r="E444" s="54">
        <f>SUM(E441:E443)</f>
        <v>1796500</v>
      </c>
      <c r="F444" s="54">
        <f>SUM(F441:F443)</f>
        <v>1929200</v>
      </c>
    </row>
    <row r="445" spans="1:6" ht="14.25">
      <c r="A445" s="12">
        <v>6402</v>
      </c>
      <c r="B445" s="13">
        <v>5364</v>
      </c>
      <c r="C445" s="34" t="s">
        <v>360</v>
      </c>
      <c r="D445" s="88">
        <v>0</v>
      </c>
      <c r="E445" s="92">
        <v>0</v>
      </c>
      <c r="F445" s="92">
        <v>15000</v>
      </c>
    </row>
    <row r="446" spans="1:6" ht="15">
      <c r="A446" s="18"/>
      <c r="B446" s="19"/>
      <c r="C446" s="20" t="s">
        <v>1</v>
      </c>
      <c r="D446" s="52">
        <f>SUM(D445)</f>
        <v>0</v>
      </c>
      <c r="E446" s="54">
        <f>SUM(E445)</f>
        <v>0</v>
      </c>
      <c r="F446" s="54">
        <f>SUM(F445)</f>
        <v>15000</v>
      </c>
    </row>
    <row r="447" spans="1:6" ht="14.25">
      <c r="A447" s="15">
        <v>6409</v>
      </c>
      <c r="B447" s="16">
        <v>5222</v>
      </c>
      <c r="C447" s="17" t="s">
        <v>346</v>
      </c>
      <c r="D447" s="36">
        <v>2000</v>
      </c>
      <c r="E447" s="177">
        <v>0</v>
      </c>
      <c r="F447" s="177">
        <v>0</v>
      </c>
    </row>
    <row r="448" spans="1:6" ht="28.5">
      <c r="A448" s="15">
        <v>6409</v>
      </c>
      <c r="B448" s="16">
        <v>5229</v>
      </c>
      <c r="C448" s="17" t="s">
        <v>91</v>
      </c>
      <c r="D448" s="36">
        <f>SUM(D449:D464)</f>
        <v>826439.8</v>
      </c>
      <c r="E448" s="177">
        <f>SUM(E449:E464)</f>
        <v>788500</v>
      </c>
      <c r="F448" s="177">
        <f>SUM(F449:F464)</f>
        <v>772300</v>
      </c>
    </row>
    <row r="449" spans="1:6" ht="14.25">
      <c r="A449" s="15"/>
      <c r="B449" s="16"/>
      <c r="C449" s="17" t="s">
        <v>138</v>
      </c>
      <c r="D449" s="36">
        <v>2770</v>
      </c>
      <c r="E449" s="59">
        <v>2800</v>
      </c>
      <c r="F449" s="59">
        <v>2800</v>
      </c>
    </row>
    <row r="450" spans="1:6" ht="14.25">
      <c r="A450" s="15"/>
      <c r="B450" s="16"/>
      <c r="C450" s="17" t="s">
        <v>101</v>
      </c>
      <c r="D450" s="36">
        <v>7169.8</v>
      </c>
      <c r="E450" s="59">
        <v>8000</v>
      </c>
      <c r="F450" s="59">
        <v>8000</v>
      </c>
    </row>
    <row r="451" spans="1:6" ht="14.25">
      <c r="A451" s="15"/>
      <c r="B451" s="16"/>
      <c r="C451" s="17" t="s">
        <v>83</v>
      </c>
      <c r="D451" s="59">
        <v>10000</v>
      </c>
      <c r="E451" s="59">
        <v>10000</v>
      </c>
      <c r="F451" s="59">
        <v>10000</v>
      </c>
    </row>
    <row r="452" spans="1:6" ht="14.25">
      <c r="A452" s="15"/>
      <c r="B452" s="16"/>
      <c r="C452" s="17" t="s">
        <v>79</v>
      </c>
      <c r="D452" s="59">
        <v>65000</v>
      </c>
      <c r="E452" s="59">
        <v>65000</v>
      </c>
      <c r="F452" s="59">
        <v>60000</v>
      </c>
    </row>
    <row r="453" spans="1:6" ht="14.25">
      <c r="A453" s="15"/>
      <c r="B453" s="16"/>
      <c r="C453" s="17" t="s">
        <v>80</v>
      </c>
      <c r="D453" s="59">
        <v>20000</v>
      </c>
      <c r="E453" s="59">
        <v>20000</v>
      </c>
      <c r="F453" s="59">
        <v>20000</v>
      </c>
    </row>
    <row r="454" spans="1:6" ht="14.25">
      <c r="A454" s="15"/>
      <c r="B454" s="16"/>
      <c r="C454" s="17" t="s">
        <v>81</v>
      </c>
      <c r="D454" s="59">
        <v>0</v>
      </c>
      <c r="E454" s="59">
        <v>0</v>
      </c>
      <c r="F454" s="59">
        <v>20000</v>
      </c>
    </row>
    <row r="455" spans="1:6" ht="14.25">
      <c r="A455" s="15"/>
      <c r="B455" s="16"/>
      <c r="C455" s="17" t="s">
        <v>82</v>
      </c>
      <c r="D455" s="59">
        <v>30000</v>
      </c>
      <c r="E455" s="59">
        <v>30000</v>
      </c>
      <c r="F455" s="59">
        <v>30000</v>
      </c>
    </row>
    <row r="456" spans="1:6" ht="14.25">
      <c r="A456" s="15"/>
      <c r="B456" s="16"/>
      <c r="C456" s="17" t="s">
        <v>84</v>
      </c>
      <c r="D456" s="59">
        <v>80000</v>
      </c>
      <c r="E456" s="59">
        <v>80000</v>
      </c>
      <c r="F456" s="59">
        <v>45000</v>
      </c>
    </row>
    <row r="457" spans="1:6" ht="14.25">
      <c r="A457" s="15"/>
      <c r="B457" s="16"/>
      <c r="C457" s="17" t="s">
        <v>233</v>
      </c>
      <c r="D457" s="59">
        <v>15000</v>
      </c>
      <c r="E457" s="59">
        <v>15000</v>
      </c>
      <c r="F457" s="59">
        <v>25000</v>
      </c>
    </row>
    <row r="458" spans="1:6" ht="14.25">
      <c r="A458" s="15"/>
      <c r="B458" s="16"/>
      <c r="C458" s="17" t="s">
        <v>85</v>
      </c>
      <c r="D458" s="59">
        <v>82500</v>
      </c>
      <c r="E458" s="59">
        <v>82500</v>
      </c>
      <c r="F458" s="59">
        <v>82500</v>
      </c>
    </row>
    <row r="459" spans="1:6" ht="14.25">
      <c r="A459" s="15"/>
      <c r="B459" s="16"/>
      <c r="C459" s="17" t="s">
        <v>407</v>
      </c>
      <c r="D459" s="59">
        <f>350000+41000</f>
        <v>391000</v>
      </c>
      <c r="E459" s="59">
        <f>350000</f>
        <v>350000</v>
      </c>
      <c r="F459" s="59">
        <v>350000</v>
      </c>
    </row>
    <row r="460" spans="1:6" ht="14.25">
      <c r="A460" s="15"/>
      <c r="B460" s="16"/>
      <c r="C460" s="17" t="s">
        <v>137</v>
      </c>
      <c r="D460" s="59">
        <v>35000</v>
      </c>
      <c r="E460" s="59">
        <v>35000</v>
      </c>
      <c r="F460" s="59">
        <v>35000</v>
      </c>
    </row>
    <row r="461" spans="1:6" ht="14.25">
      <c r="A461" s="15"/>
      <c r="B461" s="16"/>
      <c r="C461" s="17" t="s">
        <v>87</v>
      </c>
      <c r="D461" s="59">
        <v>20000</v>
      </c>
      <c r="E461" s="59">
        <v>20000</v>
      </c>
      <c r="F461" s="59">
        <v>20000</v>
      </c>
    </row>
    <row r="462" spans="1:6" ht="14.25">
      <c r="A462" s="15"/>
      <c r="B462" s="16"/>
      <c r="C462" s="17" t="s">
        <v>88</v>
      </c>
      <c r="D462" s="59">
        <v>18000</v>
      </c>
      <c r="E462" s="59">
        <v>18000</v>
      </c>
      <c r="F462" s="59">
        <v>19000</v>
      </c>
    </row>
    <row r="463" spans="1:6" ht="14.25">
      <c r="A463" s="15"/>
      <c r="B463" s="16"/>
      <c r="C463" s="17" t="s">
        <v>89</v>
      </c>
      <c r="D463" s="59">
        <v>50000</v>
      </c>
      <c r="E463" s="59">
        <v>50000</v>
      </c>
      <c r="F463" s="59">
        <v>40000</v>
      </c>
    </row>
    <row r="464" spans="1:6" ht="14.25">
      <c r="A464" s="15"/>
      <c r="B464" s="16"/>
      <c r="C464" s="17" t="s">
        <v>90</v>
      </c>
      <c r="D464" s="36">
        <v>0</v>
      </c>
      <c r="E464" s="59">
        <v>2200</v>
      </c>
      <c r="F464" s="59">
        <v>5000</v>
      </c>
    </row>
    <row r="465" spans="1:6" ht="14.25">
      <c r="A465" s="15">
        <v>6409</v>
      </c>
      <c r="B465" s="16">
        <v>5329</v>
      </c>
      <c r="C465" s="17" t="s">
        <v>191</v>
      </c>
      <c r="D465" s="36">
        <v>33132</v>
      </c>
      <c r="E465" s="146">
        <v>33200</v>
      </c>
      <c r="F465" s="146">
        <v>42000</v>
      </c>
    </row>
    <row r="466" spans="1:6" ht="14.25">
      <c r="A466" s="15">
        <v>6409</v>
      </c>
      <c r="B466" s="16">
        <v>5362</v>
      </c>
      <c r="C466" s="17" t="s">
        <v>349</v>
      </c>
      <c r="D466" s="36">
        <v>2000</v>
      </c>
      <c r="E466" s="146">
        <v>0</v>
      </c>
      <c r="F466" s="146">
        <v>0</v>
      </c>
    </row>
    <row r="467" spans="1:6" ht="14.25">
      <c r="A467" s="15">
        <v>6409</v>
      </c>
      <c r="B467" s="16">
        <v>5363</v>
      </c>
      <c r="C467" s="17" t="s">
        <v>232</v>
      </c>
      <c r="D467" s="36">
        <v>218790</v>
      </c>
      <c r="E467" s="146">
        <v>218800</v>
      </c>
      <c r="F467" s="146">
        <v>0</v>
      </c>
    </row>
    <row r="468" spans="1:6" ht="14.25">
      <c r="A468" s="15">
        <v>6409</v>
      </c>
      <c r="B468" s="16">
        <v>5492</v>
      </c>
      <c r="C468" s="17" t="s">
        <v>348</v>
      </c>
      <c r="D468" s="36">
        <v>4000</v>
      </c>
      <c r="E468" s="146">
        <v>0</v>
      </c>
      <c r="F468" s="146">
        <v>0</v>
      </c>
    </row>
    <row r="469" spans="1:6" ht="15">
      <c r="A469" s="15">
        <v>6409</v>
      </c>
      <c r="B469" s="16">
        <v>5901</v>
      </c>
      <c r="C469" s="17" t="s">
        <v>200</v>
      </c>
      <c r="D469" s="36">
        <v>0</v>
      </c>
      <c r="E469" s="214">
        <v>508400</v>
      </c>
      <c r="F469" s="214">
        <v>464200</v>
      </c>
    </row>
    <row r="470" spans="1:6" ht="14.25">
      <c r="A470" s="15">
        <v>6409</v>
      </c>
      <c r="B470" s="16">
        <v>5901</v>
      </c>
      <c r="C470" s="17" t="s">
        <v>408</v>
      </c>
      <c r="D470" s="36">
        <v>0</v>
      </c>
      <c r="E470" s="59">
        <v>200000</v>
      </c>
      <c r="F470" s="59">
        <v>0</v>
      </c>
    </row>
    <row r="471" spans="1:6" ht="15">
      <c r="A471" s="18"/>
      <c r="B471" s="19"/>
      <c r="C471" s="20" t="s">
        <v>1</v>
      </c>
      <c r="D471" s="52">
        <f>SUM(D447:D470)-D448</f>
        <v>1086361.8</v>
      </c>
      <c r="E471" s="51">
        <f>SUM(E447:E470)-E448</f>
        <v>1748900</v>
      </c>
      <c r="F471" s="51">
        <f>SUM(F447:F470)-F448</f>
        <v>1278500</v>
      </c>
    </row>
    <row r="472" spans="1:6" ht="27">
      <c r="A472" s="10"/>
      <c r="B472" s="11">
        <v>8124</v>
      </c>
      <c r="C472" s="39" t="s">
        <v>361</v>
      </c>
      <c r="D472" s="94">
        <v>2068800</v>
      </c>
      <c r="E472" s="111">
        <v>2568800</v>
      </c>
      <c r="F472" s="111">
        <v>2024800</v>
      </c>
    </row>
    <row r="473" spans="2:6" ht="14.25">
      <c r="B473" s="16"/>
      <c r="D473" s="66"/>
      <c r="E473" s="49"/>
      <c r="F473" s="49"/>
    </row>
    <row r="474" spans="2:6" ht="14.25">
      <c r="B474" s="16"/>
      <c r="D474" s="66"/>
      <c r="E474" s="49"/>
      <c r="F474" s="49"/>
    </row>
    <row r="475" spans="2:7" ht="15">
      <c r="B475" s="16"/>
      <c r="C475" s="26" t="s">
        <v>14</v>
      </c>
      <c r="D475" s="105">
        <f>D446+D386+D223+D7+D20+D33+D40+D43+D47+D52+D56+D63+D69+D72+D75+D85+D108+D119+D122+D125+D154+D161+D177+D184+D188+D194+D203+D210+D220+D238+D242+D253+D256+D281+D308+D311+D314+D334+D337+D361+D384+D430+D436+D438+D440+D444+D471+D472+D385+D393</f>
        <v>56388322.339999996</v>
      </c>
      <c r="E475" s="96">
        <f>E446+E386+E223+E7+E20+E33+E40+E43+E47+E52+E56+E63+E69+E72+E75+E85+E108+E119+E122+E125+E154+E161+E177+E184+E188+E194+E203+E210+E220+E238+E242+E253+E256+E281+E308+E311+E314+E334+E337+E361+E384+E430+E436+E438+E440+E444+E471+E472+E385+E393</f>
        <v>63694800</v>
      </c>
      <c r="F475" s="96">
        <f>F446+F386+F223+F7+F20+F33+F40+F43+F47+F52+F56+F63+F69+F72+F75+F85+F108+F119+F122+F125+F154+F161+F177+F184+F188+F194+F203+F210+F220+F238+F242+F253+F256+F281+F308+F311+F314+F334+F337+F361+F384+F430+F436+F438+F440+F444+F471+F472+F385+F393</f>
        <v>86631100</v>
      </c>
      <c r="G475" s="4"/>
    </row>
  </sheetData>
  <sheetProtection/>
  <autoFilter ref="A1:B498"/>
  <printOptions horizontalCentered="1"/>
  <pageMargins left="0.2362204724409449" right="0.2362204724409449" top="0.5905511811023623" bottom="0.3937007874015748" header="0.1968503937007874" footer="0.1968503937007874"/>
  <pageSetup horizontalDpi="600" verticalDpi="600" orientation="portrait" paperSize="9" scale="84" r:id="rId1"/>
  <headerFooter alignWithMargins="0">
    <oddHeader>&amp;C&amp;"Arial,Tučné"&amp;20Rozpočet výdajů 2019</oddHeader>
    <oddFooter>&amp;C&amp;P/&amp;N</oddFooter>
  </headerFooter>
  <rowBreaks count="7" manualBreakCount="7">
    <brk id="52" max="5" man="1"/>
    <brk id="108" max="5" man="1"/>
    <brk id="161" max="5" man="1"/>
    <brk id="223" max="5" man="1"/>
    <brk id="281" max="5" man="1"/>
    <brk id="337" max="5" man="1"/>
    <brk id="393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548"/>
  <sheetViews>
    <sheetView view="pageBreakPreview" zoomScaleSheetLayoutView="100" workbookViewId="0" topLeftCell="A512">
      <selection activeCell="I3" sqref="I3:I517"/>
    </sheetView>
  </sheetViews>
  <sheetFormatPr defaultColWidth="9.140625" defaultRowHeight="12.75"/>
  <cols>
    <col min="1" max="1" width="5.7109375" style="16" customWidth="1"/>
    <col min="2" max="2" width="5.7109375" style="33" customWidth="1"/>
    <col min="3" max="3" width="50.7109375" style="17" customWidth="1"/>
    <col min="4" max="4" width="14.7109375" style="101" hidden="1" customWidth="1"/>
    <col min="5" max="6" width="14.7109375" style="102" hidden="1" customWidth="1"/>
    <col min="7" max="8" width="14.7109375" style="103" hidden="1" customWidth="1"/>
    <col min="9" max="9" width="14.7109375" style="106" customWidth="1"/>
  </cols>
  <sheetData>
    <row r="1" spans="1:9" s="1" customFormat="1" ht="15">
      <c r="A1" s="10" t="s">
        <v>59</v>
      </c>
      <c r="B1" s="11" t="s">
        <v>60</v>
      </c>
      <c r="C1" s="40" t="s">
        <v>61</v>
      </c>
      <c r="D1" s="41" t="s">
        <v>117</v>
      </c>
      <c r="E1" s="42" t="s">
        <v>118</v>
      </c>
      <c r="F1" s="42" t="s">
        <v>216</v>
      </c>
      <c r="G1" s="147" t="s">
        <v>119</v>
      </c>
      <c r="H1" s="148" t="s">
        <v>120</v>
      </c>
      <c r="I1" s="43" t="s">
        <v>217</v>
      </c>
    </row>
    <row r="2" spans="1:9" ht="15">
      <c r="A2" s="12"/>
      <c r="B2" s="13"/>
      <c r="C2" s="14" t="s">
        <v>15</v>
      </c>
      <c r="D2" s="44"/>
      <c r="E2" s="45"/>
      <c r="F2" s="45"/>
      <c r="G2" s="13"/>
      <c r="H2" s="149"/>
      <c r="I2" s="46"/>
    </row>
    <row r="3" spans="1:9" ht="14.25">
      <c r="A3" s="15">
        <v>1031</v>
      </c>
      <c r="B3" s="16">
        <v>5021</v>
      </c>
      <c r="C3" s="17" t="s">
        <v>123</v>
      </c>
      <c r="D3" s="47">
        <v>27956</v>
      </c>
      <c r="E3" s="48">
        <v>122333</v>
      </c>
      <c r="F3" s="48">
        <v>105298</v>
      </c>
      <c r="G3" s="49">
        <v>70000</v>
      </c>
      <c r="H3" s="150">
        <v>110000</v>
      </c>
      <c r="I3" s="107">
        <v>120000</v>
      </c>
    </row>
    <row r="4" spans="1:9" ht="14.25">
      <c r="A4" s="15">
        <v>1031</v>
      </c>
      <c r="B4" s="16">
        <v>5139</v>
      </c>
      <c r="C4" s="17" t="s">
        <v>159</v>
      </c>
      <c r="D4" s="35">
        <v>7846</v>
      </c>
      <c r="E4" s="36">
        <v>21553</v>
      </c>
      <c r="F4" s="36">
        <v>21053.16</v>
      </c>
      <c r="G4" s="37">
        <v>50000</v>
      </c>
      <c r="H4" s="151">
        <v>40000</v>
      </c>
      <c r="I4" s="59">
        <v>25000</v>
      </c>
    </row>
    <row r="5" spans="1:9" ht="14.25">
      <c r="A5" s="15">
        <v>1031</v>
      </c>
      <c r="B5" s="16">
        <v>5156</v>
      </c>
      <c r="C5" s="17" t="s">
        <v>169</v>
      </c>
      <c r="D5" s="35"/>
      <c r="E5" s="36">
        <v>1000</v>
      </c>
      <c r="F5" s="36">
        <v>1000</v>
      </c>
      <c r="G5" s="37"/>
      <c r="H5" s="151">
        <v>1000</v>
      </c>
      <c r="I5" s="59">
        <v>1000</v>
      </c>
    </row>
    <row r="6" spans="1:9" ht="14.25">
      <c r="A6" s="15">
        <v>1031</v>
      </c>
      <c r="B6" s="16">
        <v>5169</v>
      </c>
      <c r="C6" s="17" t="s">
        <v>0</v>
      </c>
      <c r="D6" s="35">
        <v>242407</v>
      </c>
      <c r="E6" s="36">
        <v>215417</v>
      </c>
      <c r="F6" s="36">
        <v>318881</v>
      </c>
      <c r="G6" s="37">
        <v>250000</v>
      </c>
      <c r="H6" s="151">
        <v>220000</v>
      </c>
      <c r="I6" s="59">
        <v>320000</v>
      </c>
    </row>
    <row r="7" spans="1:9" ht="15">
      <c r="A7" s="18"/>
      <c r="B7" s="19"/>
      <c r="C7" s="20" t="s">
        <v>1</v>
      </c>
      <c r="D7" s="51">
        <f aca="true" t="shared" si="0" ref="D7:I7">SUM(D3:D6)</f>
        <v>278209</v>
      </c>
      <c r="E7" s="52">
        <f t="shared" si="0"/>
        <v>360303</v>
      </c>
      <c r="F7" s="52">
        <f t="shared" si="0"/>
        <v>446232.16000000003</v>
      </c>
      <c r="G7" s="53">
        <f t="shared" si="0"/>
        <v>370000</v>
      </c>
      <c r="H7" s="152">
        <f t="shared" si="0"/>
        <v>371000</v>
      </c>
      <c r="I7" s="54">
        <f t="shared" si="0"/>
        <v>466000</v>
      </c>
    </row>
    <row r="8" spans="1:9" ht="15">
      <c r="A8" s="12"/>
      <c r="B8" s="21" t="s">
        <v>45</v>
      </c>
      <c r="C8" s="14" t="s">
        <v>46</v>
      </c>
      <c r="D8" s="55"/>
      <c r="E8" s="56"/>
      <c r="F8" s="56"/>
      <c r="G8" s="57"/>
      <c r="H8" s="153"/>
      <c r="I8" s="108"/>
    </row>
    <row r="9" spans="1:9" ht="14.25">
      <c r="A9" s="15">
        <v>2143</v>
      </c>
      <c r="B9" s="16">
        <v>5011</v>
      </c>
      <c r="C9" s="17" t="s">
        <v>2</v>
      </c>
      <c r="D9" s="35">
        <v>171324</v>
      </c>
      <c r="E9" s="36">
        <v>192020</v>
      </c>
      <c r="F9" s="36">
        <v>201152</v>
      </c>
      <c r="G9" s="37">
        <v>189000</v>
      </c>
      <c r="H9" s="151">
        <v>202000</v>
      </c>
      <c r="I9" s="59">
        <v>220000</v>
      </c>
    </row>
    <row r="10" spans="1:9" ht="14.25">
      <c r="A10" s="15">
        <v>2143</v>
      </c>
      <c r="B10" s="16">
        <v>5031</v>
      </c>
      <c r="C10" s="17" t="s">
        <v>3</v>
      </c>
      <c r="D10" s="35">
        <v>42831</v>
      </c>
      <c r="E10" s="36">
        <v>48005</v>
      </c>
      <c r="F10" s="36">
        <v>50288</v>
      </c>
      <c r="G10" s="37">
        <v>48000</v>
      </c>
      <c r="H10" s="151">
        <v>51000</v>
      </c>
      <c r="I10" s="59">
        <f>CEILING(I9*0.25,1000)</f>
        <v>55000</v>
      </c>
    </row>
    <row r="11" spans="1:9" ht="14.25">
      <c r="A11" s="15">
        <v>2143</v>
      </c>
      <c r="B11" s="16">
        <v>5032</v>
      </c>
      <c r="C11" s="17" t="s">
        <v>144</v>
      </c>
      <c r="D11" s="35">
        <v>15420</v>
      </c>
      <c r="E11" s="36">
        <v>17283</v>
      </c>
      <c r="F11" s="36">
        <v>18104</v>
      </c>
      <c r="G11" s="37">
        <v>18000</v>
      </c>
      <c r="H11" s="151">
        <v>19000</v>
      </c>
      <c r="I11" s="59">
        <f>CEILING(I9*0.09,1000)</f>
        <v>20000</v>
      </c>
    </row>
    <row r="12" spans="1:9" ht="14.25">
      <c r="A12" s="15">
        <v>2143</v>
      </c>
      <c r="B12" s="16">
        <v>5137</v>
      </c>
      <c r="C12" s="17" t="s">
        <v>158</v>
      </c>
      <c r="D12" s="35">
        <v>0</v>
      </c>
      <c r="E12" s="36">
        <v>24000</v>
      </c>
      <c r="F12" s="36">
        <v>0</v>
      </c>
      <c r="G12" s="37">
        <v>20000</v>
      </c>
      <c r="H12" s="151">
        <v>25000</v>
      </c>
      <c r="I12" s="59">
        <v>25000</v>
      </c>
    </row>
    <row r="13" spans="1:9" ht="14.25">
      <c r="A13" s="15">
        <v>2143</v>
      </c>
      <c r="B13" s="16">
        <v>5139</v>
      </c>
      <c r="C13" s="17" t="s">
        <v>65</v>
      </c>
      <c r="D13" s="35">
        <v>9304</v>
      </c>
      <c r="E13" s="36">
        <v>13760.5</v>
      </c>
      <c r="F13" s="36">
        <v>2621.95</v>
      </c>
      <c r="G13" s="37">
        <v>30000</v>
      </c>
      <c r="H13" s="151">
        <v>30000</v>
      </c>
      <c r="I13" s="59">
        <v>5000</v>
      </c>
    </row>
    <row r="14" spans="1:9" ht="14.25">
      <c r="A14" s="15">
        <v>2143</v>
      </c>
      <c r="B14" s="16">
        <v>5141</v>
      </c>
      <c r="C14" s="17" t="s">
        <v>161</v>
      </c>
      <c r="D14" s="35">
        <v>35356</v>
      </c>
      <c r="E14" s="36">
        <v>21132.71</v>
      </c>
      <c r="F14" s="36">
        <v>7575.71</v>
      </c>
      <c r="G14" s="37">
        <v>35000</v>
      </c>
      <c r="H14" s="151">
        <v>20000</v>
      </c>
      <c r="I14" s="59">
        <v>0</v>
      </c>
    </row>
    <row r="15" spans="1:9" ht="14.25">
      <c r="A15" s="15">
        <v>2143</v>
      </c>
      <c r="B15" s="16">
        <v>5156</v>
      </c>
      <c r="C15" s="17" t="s">
        <v>169</v>
      </c>
      <c r="D15" s="35">
        <v>1000</v>
      </c>
      <c r="E15" s="36">
        <v>0</v>
      </c>
      <c r="F15" s="36">
        <v>0</v>
      </c>
      <c r="G15" s="37">
        <v>1000</v>
      </c>
      <c r="H15" s="151">
        <v>1000</v>
      </c>
      <c r="I15" s="59">
        <v>0</v>
      </c>
    </row>
    <row r="16" spans="1:9" ht="14.25">
      <c r="A16" s="15">
        <v>2143</v>
      </c>
      <c r="B16" s="16">
        <v>5162</v>
      </c>
      <c r="C16" s="17" t="s">
        <v>170</v>
      </c>
      <c r="D16" s="35"/>
      <c r="E16" s="36">
        <v>1095.64</v>
      </c>
      <c r="F16" s="36">
        <v>0</v>
      </c>
      <c r="G16" s="37"/>
      <c r="H16" s="151">
        <v>0</v>
      </c>
      <c r="I16" s="59">
        <v>0</v>
      </c>
    </row>
    <row r="17" spans="1:9" ht="14.25">
      <c r="A17" s="15">
        <v>2143</v>
      </c>
      <c r="B17" s="16">
        <v>5164</v>
      </c>
      <c r="C17" s="17" t="s">
        <v>175</v>
      </c>
      <c r="D17" s="35">
        <v>105961</v>
      </c>
      <c r="E17" s="36">
        <v>68034</v>
      </c>
      <c r="F17" s="36">
        <v>68767</v>
      </c>
      <c r="G17" s="37">
        <v>68000</v>
      </c>
      <c r="H17" s="151">
        <v>70000</v>
      </c>
      <c r="I17" s="59">
        <v>71000</v>
      </c>
    </row>
    <row r="18" spans="1:9" ht="14.25">
      <c r="A18" s="15">
        <v>2143</v>
      </c>
      <c r="B18" s="16">
        <v>5166</v>
      </c>
      <c r="C18" s="17" t="s">
        <v>176</v>
      </c>
      <c r="D18" s="35">
        <v>20610</v>
      </c>
      <c r="E18" s="36">
        <v>17484.5</v>
      </c>
      <c r="F18" s="36">
        <v>0</v>
      </c>
      <c r="G18" s="37">
        <v>50000</v>
      </c>
      <c r="H18" s="151">
        <v>30000</v>
      </c>
      <c r="I18" s="59">
        <v>15000</v>
      </c>
    </row>
    <row r="19" spans="1:9" ht="39.75">
      <c r="A19" s="15">
        <v>2143</v>
      </c>
      <c r="B19" s="16">
        <v>5169</v>
      </c>
      <c r="C19" s="17" t="s">
        <v>307</v>
      </c>
      <c r="D19" s="35">
        <v>304684</v>
      </c>
      <c r="E19" s="36">
        <v>724399.5</v>
      </c>
      <c r="F19" s="36">
        <v>428427</v>
      </c>
      <c r="G19" s="37">
        <v>900000</v>
      </c>
      <c r="H19" s="151">
        <v>400000</v>
      </c>
      <c r="I19" s="59">
        <v>200000</v>
      </c>
    </row>
    <row r="20" spans="1:9" ht="14.25">
      <c r="A20" s="15">
        <v>2143</v>
      </c>
      <c r="B20" s="16">
        <v>5171</v>
      </c>
      <c r="C20" s="17" t="s">
        <v>5</v>
      </c>
      <c r="D20" s="35">
        <v>9068</v>
      </c>
      <c r="E20" s="36">
        <v>45170.84</v>
      </c>
      <c r="F20" s="36">
        <v>37427.5</v>
      </c>
      <c r="G20" s="37">
        <v>50000</v>
      </c>
      <c r="H20" s="151">
        <v>50000</v>
      </c>
      <c r="I20" s="59">
        <v>50000</v>
      </c>
    </row>
    <row r="21" spans="1:9" ht="14.25">
      <c r="A21" s="15">
        <v>2143</v>
      </c>
      <c r="B21" s="16">
        <v>5192</v>
      </c>
      <c r="C21" s="17" t="s">
        <v>113</v>
      </c>
      <c r="D21" s="35"/>
      <c r="E21" s="36">
        <v>31685</v>
      </c>
      <c r="F21" s="36">
        <v>0</v>
      </c>
      <c r="G21" s="37"/>
      <c r="H21" s="151">
        <v>0</v>
      </c>
      <c r="I21" s="59">
        <v>0</v>
      </c>
    </row>
    <row r="22" spans="1:9" ht="14.25">
      <c r="A22" s="15">
        <v>2143</v>
      </c>
      <c r="B22" s="16">
        <v>5361</v>
      </c>
      <c r="C22" s="17" t="s">
        <v>42</v>
      </c>
      <c r="D22" s="35">
        <v>1000</v>
      </c>
      <c r="E22" s="36">
        <v>0</v>
      </c>
      <c r="F22" s="36">
        <v>0</v>
      </c>
      <c r="G22" s="37">
        <v>0</v>
      </c>
      <c r="H22" s="151">
        <v>0</v>
      </c>
      <c r="I22" s="59">
        <v>0</v>
      </c>
    </row>
    <row r="23" spans="1:9" ht="14.25">
      <c r="A23" s="15">
        <v>2143</v>
      </c>
      <c r="B23" s="16">
        <v>5424</v>
      </c>
      <c r="C23" s="17" t="s">
        <v>196</v>
      </c>
      <c r="D23" s="35">
        <v>2432</v>
      </c>
      <c r="E23" s="36">
        <v>0</v>
      </c>
      <c r="F23" s="36">
        <v>0</v>
      </c>
      <c r="G23" s="37">
        <v>2000</v>
      </c>
      <c r="H23" s="151">
        <v>2000</v>
      </c>
      <c r="I23" s="59">
        <v>2000</v>
      </c>
    </row>
    <row r="24" spans="1:9" ht="27">
      <c r="A24" s="15">
        <v>2143</v>
      </c>
      <c r="B24" s="16">
        <v>6121</v>
      </c>
      <c r="C24" s="17" t="s">
        <v>218</v>
      </c>
      <c r="D24" s="35">
        <v>138763</v>
      </c>
      <c r="E24" s="36">
        <v>0</v>
      </c>
      <c r="F24" s="36">
        <v>851728</v>
      </c>
      <c r="G24" s="37">
        <v>125000</v>
      </c>
      <c r="H24" s="151">
        <v>0</v>
      </c>
      <c r="I24" s="59">
        <v>0</v>
      </c>
    </row>
    <row r="25" spans="1:9" ht="14.25">
      <c r="A25" s="15">
        <v>2143</v>
      </c>
      <c r="B25" s="16">
        <v>6130</v>
      </c>
      <c r="C25" s="17" t="s">
        <v>207</v>
      </c>
      <c r="D25" s="61">
        <v>453520</v>
      </c>
      <c r="E25" s="62">
        <v>1041000</v>
      </c>
      <c r="F25" s="62">
        <v>0</v>
      </c>
      <c r="G25" s="63">
        <v>1000000</v>
      </c>
      <c r="H25" s="151">
        <v>0</v>
      </c>
      <c r="I25" s="59">
        <v>0</v>
      </c>
    </row>
    <row r="26" spans="1:9" ht="15">
      <c r="A26" s="18"/>
      <c r="B26" s="19"/>
      <c r="C26" s="20" t="s">
        <v>1</v>
      </c>
      <c r="D26" s="51">
        <f aca="true" t="shared" si="1" ref="D26:I26">SUM(D9:D25)</f>
        <v>1311273</v>
      </c>
      <c r="E26" s="52">
        <f t="shared" si="1"/>
        <v>2245070.6900000004</v>
      </c>
      <c r="F26" s="52">
        <f t="shared" si="1"/>
        <v>1666091.1600000001</v>
      </c>
      <c r="G26" s="53">
        <f t="shared" si="1"/>
        <v>2536000</v>
      </c>
      <c r="H26" s="152">
        <f t="shared" si="1"/>
        <v>900000</v>
      </c>
      <c r="I26" s="54">
        <f t="shared" si="1"/>
        <v>663000</v>
      </c>
    </row>
    <row r="27" spans="1:9" ht="15">
      <c r="A27" s="12"/>
      <c r="B27" s="21" t="s">
        <v>45</v>
      </c>
      <c r="C27" s="14" t="s">
        <v>47</v>
      </c>
      <c r="D27" s="55"/>
      <c r="E27" s="56"/>
      <c r="F27" s="56"/>
      <c r="G27" s="57"/>
      <c r="H27" s="153"/>
      <c r="I27" s="58"/>
    </row>
    <row r="28" spans="1:9" ht="14.25">
      <c r="A28" s="15">
        <v>2212</v>
      </c>
      <c r="B28" s="16">
        <v>5137</v>
      </c>
      <c r="C28" s="17" t="s">
        <v>155</v>
      </c>
      <c r="D28" s="35">
        <v>19433</v>
      </c>
      <c r="E28" s="36">
        <v>4622</v>
      </c>
      <c r="F28" s="36">
        <v>77642</v>
      </c>
      <c r="G28" s="37"/>
      <c r="H28" s="151">
        <v>0</v>
      </c>
      <c r="I28" s="59">
        <v>0</v>
      </c>
    </row>
    <row r="29" spans="1:9" ht="14.25">
      <c r="A29" s="15">
        <v>2212</v>
      </c>
      <c r="B29" s="16">
        <v>5139</v>
      </c>
      <c r="C29" s="17" t="s">
        <v>246</v>
      </c>
      <c r="D29" s="35">
        <v>53528</v>
      </c>
      <c r="E29" s="36">
        <v>66141</v>
      </c>
      <c r="F29" s="36">
        <v>91601</v>
      </c>
      <c r="G29" s="37">
        <v>140000</v>
      </c>
      <c r="H29" s="151">
        <v>140000</v>
      </c>
      <c r="I29" s="59">
        <v>140000</v>
      </c>
    </row>
    <row r="30" spans="1:9" ht="14.25">
      <c r="A30" s="15">
        <v>2212</v>
      </c>
      <c r="B30" s="16">
        <v>5141</v>
      </c>
      <c r="C30" s="17" t="s">
        <v>162</v>
      </c>
      <c r="D30" s="35">
        <v>64494</v>
      </c>
      <c r="E30" s="36">
        <v>49394.44</v>
      </c>
      <c r="F30" s="36">
        <v>37107.4</v>
      </c>
      <c r="G30" s="37">
        <v>65000</v>
      </c>
      <c r="H30" s="151">
        <v>40000</v>
      </c>
      <c r="I30" s="59">
        <v>40000</v>
      </c>
    </row>
    <row r="31" spans="1:9" ht="14.25">
      <c r="A31" s="15">
        <v>2212</v>
      </c>
      <c r="B31" s="16">
        <v>5156</v>
      </c>
      <c r="C31" s="17" t="s">
        <v>169</v>
      </c>
      <c r="D31" s="35">
        <v>23726</v>
      </c>
      <c r="E31" s="36">
        <v>15447</v>
      </c>
      <c r="F31" s="36">
        <v>33791</v>
      </c>
      <c r="G31" s="37">
        <v>30000</v>
      </c>
      <c r="H31" s="151">
        <v>30000</v>
      </c>
      <c r="I31" s="59">
        <v>35000</v>
      </c>
    </row>
    <row r="32" spans="1:9" ht="14.25">
      <c r="A32" s="15">
        <v>2212</v>
      </c>
      <c r="B32" s="16">
        <v>5166</v>
      </c>
      <c r="C32" s="17" t="s">
        <v>176</v>
      </c>
      <c r="D32" s="35">
        <v>2420</v>
      </c>
      <c r="E32" s="36">
        <v>0</v>
      </c>
      <c r="F32" s="36">
        <v>0</v>
      </c>
      <c r="G32" s="37">
        <v>5000</v>
      </c>
      <c r="H32" s="151">
        <v>5000</v>
      </c>
      <c r="I32" s="59">
        <v>0</v>
      </c>
    </row>
    <row r="33" spans="1:9" ht="27">
      <c r="A33" s="15">
        <v>2212</v>
      </c>
      <c r="B33" s="16">
        <v>5169</v>
      </c>
      <c r="C33" s="17" t="s">
        <v>245</v>
      </c>
      <c r="D33" s="35">
        <v>212981</v>
      </c>
      <c r="E33" s="36">
        <v>357875</v>
      </c>
      <c r="F33" s="36">
        <v>184325</v>
      </c>
      <c r="G33" s="37">
        <v>80000</v>
      </c>
      <c r="H33" s="151">
        <v>80000</v>
      </c>
      <c r="I33" s="59">
        <v>80000</v>
      </c>
    </row>
    <row r="34" spans="1:9" ht="65.25">
      <c r="A34" s="15">
        <v>2212</v>
      </c>
      <c r="B34" s="16">
        <v>5171</v>
      </c>
      <c r="C34" s="23" t="s">
        <v>306</v>
      </c>
      <c r="D34" s="35">
        <v>813595</v>
      </c>
      <c r="E34" s="36">
        <v>3498352.56</v>
      </c>
      <c r="F34" s="36">
        <v>5977544.77</v>
      </c>
      <c r="G34" s="37">
        <v>2700000</v>
      </c>
      <c r="H34" s="151">
        <v>11750000</v>
      </c>
      <c r="I34" s="184">
        <v>900000</v>
      </c>
    </row>
    <row r="35" spans="1:9" ht="14.25">
      <c r="A35" s="15">
        <v>2212</v>
      </c>
      <c r="B35" s="16">
        <v>5329</v>
      </c>
      <c r="C35" s="17" t="s">
        <v>303</v>
      </c>
      <c r="D35" s="35"/>
      <c r="E35" s="36"/>
      <c r="F35" s="36"/>
      <c r="G35" s="64"/>
      <c r="H35" s="151"/>
      <c r="I35" s="60">
        <v>1685000</v>
      </c>
    </row>
    <row r="36" spans="1:9" ht="14.25">
      <c r="A36" s="15">
        <v>2212</v>
      </c>
      <c r="B36" s="16">
        <v>6121</v>
      </c>
      <c r="C36" s="17" t="s">
        <v>121</v>
      </c>
      <c r="D36" s="35">
        <v>12100</v>
      </c>
      <c r="E36" s="36">
        <v>16400</v>
      </c>
      <c r="F36" s="36">
        <v>0</v>
      </c>
      <c r="G36" s="37">
        <v>2600000</v>
      </c>
      <c r="H36" s="151">
        <v>1000000</v>
      </c>
      <c r="I36" s="60">
        <v>1000000</v>
      </c>
    </row>
    <row r="37" spans="1:9" ht="15">
      <c r="A37" s="18"/>
      <c r="B37" s="19"/>
      <c r="C37" s="20" t="s">
        <v>1</v>
      </c>
      <c r="D37" s="51">
        <f aca="true" t="shared" si="2" ref="D37:I37">SUM(D28:D36)</f>
        <v>1202277</v>
      </c>
      <c r="E37" s="52">
        <f t="shared" si="2"/>
        <v>4008232</v>
      </c>
      <c r="F37" s="52">
        <f t="shared" si="2"/>
        <v>6402011.17</v>
      </c>
      <c r="G37" s="53">
        <f t="shared" si="2"/>
        <v>5620000</v>
      </c>
      <c r="H37" s="152">
        <f t="shared" si="2"/>
        <v>13045000</v>
      </c>
      <c r="I37" s="54">
        <f t="shared" si="2"/>
        <v>3880000</v>
      </c>
    </row>
    <row r="38" spans="1:9" ht="15">
      <c r="A38" s="12"/>
      <c r="B38" s="21"/>
      <c r="C38" s="14" t="s">
        <v>39</v>
      </c>
      <c r="D38" s="55"/>
      <c r="E38" s="56"/>
      <c r="F38" s="56"/>
      <c r="G38" s="57"/>
      <c r="H38" s="153"/>
      <c r="I38" s="58"/>
    </row>
    <row r="39" spans="1:9" ht="14.25">
      <c r="A39" s="15">
        <v>2219</v>
      </c>
      <c r="B39" s="16">
        <v>5139</v>
      </c>
      <c r="C39" s="17" t="s">
        <v>247</v>
      </c>
      <c r="D39" s="35">
        <v>53886</v>
      </c>
      <c r="E39" s="36">
        <v>5951</v>
      </c>
      <c r="F39" s="36">
        <v>41762</v>
      </c>
      <c r="G39" s="37">
        <v>30000</v>
      </c>
      <c r="H39" s="151">
        <v>30000</v>
      </c>
      <c r="I39" s="59">
        <v>40000</v>
      </c>
    </row>
    <row r="40" spans="1:9" ht="52.5">
      <c r="A40" s="15">
        <v>2219</v>
      </c>
      <c r="B40" s="16">
        <v>5169</v>
      </c>
      <c r="C40" s="17" t="s">
        <v>248</v>
      </c>
      <c r="D40" s="67">
        <v>2541</v>
      </c>
      <c r="E40" s="168"/>
      <c r="F40" s="36">
        <v>30561.86</v>
      </c>
      <c r="G40" s="37">
        <v>50000</v>
      </c>
      <c r="H40" s="151">
        <v>170000</v>
      </c>
      <c r="I40" s="60">
        <v>50000</v>
      </c>
    </row>
    <row r="41" spans="1:9" ht="14.25">
      <c r="A41" s="15">
        <v>2219</v>
      </c>
      <c r="B41" s="16">
        <v>5171</v>
      </c>
      <c r="C41" s="17" t="s">
        <v>282</v>
      </c>
      <c r="D41" s="67"/>
      <c r="E41" s="168">
        <v>413683</v>
      </c>
      <c r="F41" s="36">
        <v>1454403.87</v>
      </c>
      <c r="G41" s="37"/>
      <c r="H41" s="151">
        <v>500000</v>
      </c>
      <c r="I41" s="60">
        <v>1000000</v>
      </c>
    </row>
    <row r="42" spans="1:9" ht="52.5">
      <c r="A42" s="15">
        <v>2219</v>
      </c>
      <c r="B42" s="16">
        <v>6121</v>
      </c>
      <c r="C42" s="17" t="s">
        <v>308</v>
      </c>
      <c r="D42" s="67"/>
      <c r="E42" s="168"/>
      <c r="F42" s="36">
        <v>1018706</v>
      </c>
      <c r="G42" s="37"/>
      <c r="H42" s="151">
        <v>175000</v>
      </c>
      <c r="I42" s="184">
        <v>300000</v>
      </c>
    </row>
    <row r="43" spans="1:9" ht="27">
      <c r="A43" s="15">
        <v>2219</v>
      </c>
      <c r="B43" s="16">
        <v>6322</v>
      </c>
      <c r="C43" s="17" t="s">
        <v>249</v>
      </c>
      <c r="D43" s="67">
        <v>150000</v>
      </c>
      <c r="E43" s="168">
        <v>0</v>
      </c>
      <c r="F43" s="36">
        <v>0</v>
      </c>
      <c r="G43" s="64">
        <v>0</v>
      </c>
      <c r="H43" s="151">
        <v>0</v>
      </c>
      <c r="I43" s="60">
        <v>0</v>
      </c>
    </row>
    <row r="44" spans="1:9" ht="15">
      <c r="A44" s="18"/>
      <c r="B44" s="19"/>
      <c r="C44" s="20" t="s">
        <v>1</v>
      </c>
      <c r="D44" s="166">
        <f aca="true" t="shared" si="3" ref="D44:I44">SUM(D39:D43)</f>
        <v>206427</v>
      </c>
      <c r="E44" s="169">
        <f t="shared" si="3"/>
        <v>419634</v>
      </c>
      <c r="F44" s="52">
        <f t="shared" si="3"/>
        <v>2545433.7300000004</v>
      </c>
      <c r="G44" s="53">
        <f t="shared" si="3"/>
        <v>80000</v>
      </c>
      <c r="H44" s="152">
        <f t="shared" si="3"/>
        <v>875000</v>
      </c>
      <c r="I44" s="54">
        <f t="shared" si="3"/>
        <v>1390000</v>
      </c>
    </row>
    <row r="45" spans="1:9" ht="15">
      <c r="A45" s="15"/>
      <c r="B45" s="24" t="s">
        <v>48</v>
      </c>
      <c r="C45" s="25" t="s">
        <v>219</v>
      </c>
      <c r="D45" s="65"/>
      <c r="E45" s="171"/>
      <c r="F45" s="66"/>
      <c r="G45" s="49"/>
      <c r="H45" s="150"/>
      <c r="I45" s="50"/>
    </row>
    <row r="46" spans="1:9" ht="14.25">
      <c r="A46" s="15">
        <v>2293</v>
      </c>
      <c r="B46" s="16">
        <v>5193</v>
      </c>
      <c r="C46" s="17" t="s">
        <v>183</v>
      </c>
      <c r="D46" s="67">
        <v>156329</v>
      </c>
      <c r="E46" s="168">
        <v>138150</v>
      </c>
      <c r="F46" s="68">
        <v>137250</v>
      </c>
      <c r="G46" s="37">
        <v>138200</v>
      </c>
      <c r="H46" s="151">
        <v>137300</v>
      </c>
      <c r="I46" s="59">
        <v>138100</v>
      </c>
    </row>
    <row r="47" spans="1:9" ht="15">
      <c r="A47" s="15"/>
      <c r="B47" s="16"/>
      <c r="C47" s="26" t="s">
        <v>1</v>
      </c>
      <c r="D47" s="69">
        <f aca="true" t="shared" si="4" ref="D47:I47">SUM(D46)</f>
        <v>156329</v>
      </c>
      <c r="E47" s="172">
        <f t="shared" si="4"/>
        <v>138150</v>
      </c>
      <c r="F47" s="70">
        <f t="shared" si="4"/>
        <v>137250</v>
      </c>
      <c r="G47" s="71">
        <f t="shared" si="4"/>
        <v>138200</v>
      </c>
      <c r="H47" s="154">
        <f t="shared" si="4"/>
        <v>137300</v>
      </c>
      <c r="I47" s="72">
        <f t="shared" si="4"/>
        <v>138100</v>
      </c>
    </row>
    <row r="48" spans="1:9" ht="15">
      <c r="A48" s="12"/>
      <c r="B48" s="21"/>
      <c r="C48" s="14" t="s">
        <v>16</v>
      </c>
      <c r="D48" s="167"/>
      <c r="E48" s="170"/>
      <c r="F48" s="56"/>
      <c r="G48" s="57"/>
      <c r="H48" s="153"/>
      <c r="I48" s="58"/>
    </row>
    <row r="49" spans="1:9" ht="14.25">
      <c r="A49" s="15">
        <v>2310</v>
      </c>
      <c r="B49" s="16">
        <v>5171</v>
      </c>
      <c r="C49" s="17" t="s">
        <v>5</v>
      </c>
      <c r="D49" s="67">
        <v>0</v>
      </c>
      <c r="E49" s="168"/>
      <c r="F49" s="36">
        <v>0</v>
      </c>
      <c r="G49" s="37">
        <v>5000</v>
      </c>
      <c r="H49" s="151">
        <v>5000</v>
      </c>
      <c r="I49" s="59">
        <v>5000</v>
      </c>
    </row>
    <row r="50" spans="1:9" ht="14.25">
      <c r="A50" s="15">
        <v>2310</v>
      </c>
      <c r="B50" s="16">
        <v>5329</v>
      </c>
      <c r="C50" s="17" t="s">
        <v>277</v>
      </c>
      <c r="D50" s="67">
        <v>328440</v>
      </c>
      <c r="E50" s="168">
        <v>380800</v>
      </c>
      <c r="F50" s="36">
        <v>54720</v>
      </c>
      <c r="G50" s="37">
        <v>350000</v>
      </c>
      <c r="H50" s="151">
        <v>400000</v>
      </c>
      <c r="I50" s="60">
        <v>400000</v>
      </c>
    </row>
    <row r="51" spans="1:9" ht="15">
      <c r="A51" s="18"/>
      <c r="B51" s="19"/>
      <c r="C51" s="20" t="s">
        <v>1</v>
      </c>
      <c r="D51" s="51">
        <f aca="true" t="shared" si="5" ref="D51:I51">SUM(D49:D50)</f>
        <v>328440</v>
      </c>
      <c r="E51" s="52">
        <f t="shared" si="5"/>
        <v>380800</v>
      </c>
      <c r="F51" s="52">
        <f t="shared" si="5"/>
        <v>54720</v>
      </c>
      <c r="G51" s="53">
        <f t="shared" si="5"/>
        <v>355000</v>
      </c>
      <c r="H51" s="152">
        <f t="shared" si="5"/>
        <v>405000</v>
      </c>
      <c r="I51" s="54">
        <f t="shared" si="5"/>
        <v>405000</v>
      </c>
    </row>
    <row r="52" spans="1:9" ht="15">
      <c r="A52" s="12"/>
      <c r="B52" s="21" t="s">
        <v>45</v>
      </c>
      <c r="C52" s="14" t="s">
        <v>49</v>
      </c>
      <c r="D52" s="55"/>
      <c r="E52" s="56"/>
      <c r="F52" s="56"/>
      <c r="G52" s="57"/>
      <c r="H52" s="153"/>
      <c r="I52" s="58"/>
    </row>
    <row r="53" spans="1:9" ht="14.25">
      <c r="A53" s="15">
        <v>2321</v>
      </c>
      <c r="B53" s="16">
        <v>5139</v>
      </c>
      <c r="C53" s="17" t="s">
        <v>65</v>
      </c>
      <c r="D53" s="35">
        <v>0</v>
      </c>
      <c r="E53" s="36"/>
      <c r="F53" s="36">
        <v>0</v>
      </c>
      <c r="G53" s="37">
        <v>10000</v>
      </c>
      <c r="H53" s="151">
        <v>10000</v>
      </c>
      <c r="I53" s="59">
        <v>10000</v>
      </c>
    </row>
    <row r="54" spans="1:9" ht="14.25">
      <c r="A54" s="15">
        <v>2321</v>
      </c>
      <c r="B54" s="16">
        <v>5169</v>
      </c>
      <c r="C54" s="17" t="s">
        <v>122</v>
      </c>
      <c r="D54" s="35">
        <v>21780</v>
      </c>
      <c r="E54" s="36">
        <v>23546.6</v>
      </c>
      <c r="F54" s="36">
        <v>19360</v>
      </c>
      <c r="G54" s="37">
        <v>25000</v>
      </c>
      <c r="H54" s="151">
        <v>25000</v>
      </c>
      <c r="I54" s="59">
        <v>25000</v>
      </c>
    </row>
    <row r="55" spans="1:9" ht="39.75">
      <c r="A55" s="15">
        <v>2321</v>
      </c>
      <c r="B55" s="16">
        <v>5171</v>
      </c>
      <c r="C55" s="17" t="s">
        <v>283</v>
      </c>
      <c r="D55" s="35">
        <v>0</v>
      </c>
      <c r="E55" s="36">
        <v>95590</v>
      </c>
      <c r="F55" s="36">
        <v>42350</v>
      </c>
      <c r="G55" s="37">
        <v>30000</v>
      </c>
      <c r="H55" s="151">
        <v>30000</v>
      </c>
      <c r="I55" s="60">
        <v>30000</v>
      </c>
    </row>
    <row r="56" spans="1:9" ht="14.25">
      <c r="A56" s="15">
        <v>2321</v>
      </c>
      <c r="B56" s="16">
        <v>5322</v>
      </c>
      <c r="C56" s="17" t="s">
        <v>94</v>
      </c>
      <c r="D56" s="35">
        <v>500000</v>
      </c>
      <c r="E56" s="36"/>
      <c r="F56" s="36"/>
      <c r="G56" s="64"/>
      <c r="H56" s="151"/>
      <c r="I56" s="59">
        <v>0</v>
      </c>
    </row>
    <row r="57" spans="1:9" ht="14.25">
      <c r="A57" s="15">
        <v>2321</v>
      </c>
      <c r="B57" s="16">
        <v>6349</v>
      </c>
      <c r="C57" s="17" t="s">
        <v>284</v>
      </c>
      <c r="D57" s="35">
        <v>1800000</v>
      </c>
      <c r="E57" s="36">
        <v>0</v>
      </c>
      <c r="F57" s="36">
        <v>2200000</v>
      </c>
      <c r="G57" s="37">
        <v>2200000</v>
      </c>
      <c r="H57" s="151">
        <v>1200000</v>
      </c>
      <c r="I57" s="59">
        <v>0</v>
      </c>
    </row>
    <row r="58" spans="1:9" ht="15">
      <c r="A58" s="18"/>
      <c r="B58" s="19"/>
      <c r="C58" s="20" t="s">
        <v>1</v>
      </c>
      <c r="D58" s="51">
        <f aca="true" t="shared" si="6" ref="D58:I58">SUM(D53:D57)</f>
        <v>2321780</v>
      </c>
      <c r="E58" s="52">
        <f t="shared" si="6"/>
        <v>119136.6</v>
      </c>
      <c r="F58" s="52">
        <f t="shared" si="6"/>
        <v>2261710</v>
      </c>
      <c r="G58" s="53">
        <f t="shared" si="6"/>
        <v>2265000</v>
      </c>
      <c r="H58" s="152">
        <f t="shared" si="6"/>
        <v>1265000</v>
      </c>
      <c r="I58" s="54">
        <f t="shared" si="6"/>
        <v>65000</v>
      </c>
    </row>
    <row r="59" spans="1:9" ht="15">
      <c r="A59" s="12"/>
      <c r="B59" s="21"/>
      <c r="C59" s="14" t="s">
        <v>17</v>
      </c>
      <c r="D59" s="55"/>
      <c r="E59" s="56"/>
      <c r="F59" s="56"/>
      <c r="G59" s="57"/>
      <c r="H59" s="153"/>
      <c r="I59" s="58"/>
    </row>
    <row r="60" spans="1:9" ht="14.25">
      <c r="A60" s="15">
        <v>2333</v>
      </c>
      <c r="B60" s="16">
        <v>5169</v>
      </c>
      <c r="C60" s="17" t="s">
        <v>220</v>
      </c>
      <c r="D60" s="35">
        <v>113313</v>
      </c>
      <c r="E60" s="36">
        <v>0</v>
      </c>
      <c r="F60" s="36">
        <v>7260</v>
      </c>
      <c r="G60" s="37">
        <v>200000</v>
      </c>
      <c r="H60" s="151">
        <v>400000</v>
      </c>
      <c r="I60" s="60">
        <v>50000</v>
      </c>
    </row>
    <row r="61" spans="1:9" ht="14.25">
      <c r="A61" s="15">
        <v>2333</v>
      </c>
      <c r="B61" s="16">
        <v>5171</v>
      </c>
      <c r="C61" s="17" t="s">
        <v>285</v>
      </c>
      <c r="D61" s="35">
        <v>0</v>
      </c>
      <c r="E61" s="36">
        <v>0</v>
      </c>
      <c r="F61" s="36">
        <v>498591</v>
      </c>
      <c r="G61" s="37">
        <v>200000</v>
      </c>
      <c r="H61" s="151">
        <v>0</v>
      </c>
      <c r="I61" s="60">
        <v>0</v>
      </c>
    </row>
    <row r="62" spans="1:9" ht="15">
      <c r="A62" s="18"/>
      <c r="B62" s="19"/>
      <c r="C62" s="20" t="s">
        <v>1</v>
      </c>
      <c r="D62" s="51">
        <f>SUM(D60:D61)</f>
        <v>113313</v>
      </c>
      <c r="E62" s="52">
        <f>SUM(E60:E61)</f>
        <v>0</v>
      </c>
      <c r="F62" s="52">
        <f>SUM(F60:F61)</f>
        <v>505851</v>
      </c>
      <c r="G62" s="53">
        <f>SUM(G60)</f>
        <v>200000</v>
      </c>
      <c r="H62" s="152">
        <f>SUM(H60:H61)</f>
        <v>400000</v>
      </c>
      <c r="I62" s="54">
        <f>SUM(I60:I61)</f>
        <v>50000</v>
      </c>
    </row>
    <row r="63" spans="1:9" ht="15">
      <c r="A63" s="12"/>
      <c r="B63" s="21"/>
      <c r="C63" s="14" t="s">
        <v>12</v>
      </c>
      <c r="D63" s="55"/>
      <c r="E63" s="56"/>
      <c r="F63" s="56"/>
      <c r="G63" s="57"/>
      <c r="H63" s="153"/>
      <c r="I63" s="58"/>
    </row>
    <row r="64" spans="1:9" ht="14.25">
      <c r="A64" s="15">
        <v>3111</v>
      </c>
      <c r="B64" s="16">
        <v>5169</v>
      </c>
      <c r="C64" s="17" t="s">
        <v>266</v>
      </c>
      <c r="D64" s="35">
        <v>12100</v>
      </c>
      <c r="E64" s="36"/>
      <c r="F64" s="36">
        <v>1815</v>
      </c>
      <c r="G64" s="64"/>
      <c r="H64" s="151"/>
      <c r="I64" s="59">
        <v>2000</v>
      </c>
    </row>
    <row r="65" spans="1:9" ht="14.25">
      <c r="A65" s="15">
        <v>3111</v>
      </c>
      <c r="B65" s="16">
        <v>5171</v>
      </c>
      <c r="C65" s="17" t="s">
        <v>287</v>
      </c>
      <c r="D65" s="35"/>
      <c r="E65" s="36"/>
      <c r="F65" s="36">
        <v>450000</v>
      </c>
      <c r="G65" s="64"/>
      <c r="H65" s="151"/>
      <c r="I65" s="59">
        <v>63500</v>
      </c>
    </row>
    <row r="66" spans="1:9" ht="14.25">
      <c r="A66" s="15">
        <v>3111</v>
      </c>
      <c r="B66" s="16">
        <v>5331</v>
      </c>
      <c r="C66" s="17" t="s">
        <v>192</v>
      </c>
      <c r="D66" s="35">
        <v>1806000</v>
      </c>
      <c r="E66" s="36">
        <v>1611000</v>
      </c>
      <c r="F66" s="36">
        <v>1400000</v>
      </c>
      <c r="G66" s="37">
        <v>1611000</v>
      </c>
      <c r="H66" s="151">
        <v>1400000</v>
      </c>
      <c r="I66" s="73">
        <v>1600000</v>
      </c>
    </row>
    <row r="67" spans="1:9" ht="14.25">
      <c r="A67" s="15">
        <v>3111</v>
      </c>
      <c r="B67" s="16">
        <v>5336</v>
      </c>
      <c r="C67" s="17" t="s">
        <v>215</v>
      </c>
      <c r="D67" s="35"/>
      <c r="E67" s="36"/>
      <c r="F67" s="36">
        <v>419940</v>
      </c>
      <c r="G67" s="64"/>
      <c r="H67" s="151">
        <v>252000</v>
      </c>
      <c r="I67" s="59">
        <v>0</v>
      </c>
    </row>
    <row r="68" spans="1:10" ht="14.25">
      <c r="A68" s="15">
        <v>3111</v>
      </c>
      <c r="B68" s="16">
        <v>6121</v>
      </c>
      <c r="C68" s="17" t="s">
        <v>286</v>
      </c>
      <c r="D68" s="61">
        <v>0</v>
      </c>
      <c r="E68" s="62"/>
      <c r="F68" s="62">
        <v>676269</v>
      </c>
      <c r="G68" s="63">
        <v>889000</v>
      </c>
      <c r="H68" s="151"/>
      <c r="I68" s="60">
        <v>8000000</v>
      </c>
      <c r="J68" s="125" t="s">
        <v>302</v>
      </c>
    </row>
    <row r="69" spans="1:9" ht="15">
      <c r="A69" s="18"/>
      <c r="B69" s="27"/>
      <c r="C69" s="20" t="s">
        <v>1</v>
      </c>
      <c r="D69" s="51">
        <f aca="true" t="shared" si="7" ref="D69:I69">SUM(D64:D68)</f>
        <v>1818100</v>
      </c>
      <c r="E69" s="52">
        <f t="shared" si="7"/>
        <v>1611000</v>
      </c>
      <c r="F69" s="52">
        <f t="shared" si="7"/>
        <v>2948024</v>
      </c>
      <c r="G69" s="53">
        <f t="shared" si="7"/>
        <v>2500000</v>
      </c>
      <c r="H69" s="152">
        <f t="shared" si="7"/>
        <v>1652000</v>
      </c>
      <c r="I69" s="54">
        <f t="shared" si="7"/>
        <v>9665500</v>
      </c>
    </row>
    <row r="70" spans="1:9" ht="15">
      <c r="A70" s="12"/>
      <c r="B70" s="21"/>
      <c r="C70" s="28" t="s">
        <v>41</v>
      </c>
      <c r="D70" s="74"/>
      <c r="E70" s="45"/>
      <c r="F70" s="45"/>
      <c r="G70" s="75"/>
      <c r="H70" s="155"/>
      <c r="I70" s="76"/>
    </row>
    <row r="71" spans="1:9" ht="14.25">
      <c r="A71" s="15">
        <v>3113</v>
      </c>
      <c r="B71" s="16">
        <v>5141</v>
      </c>
      <c r="C71" s="17" t="s">
        <v>163</v>
      </c>
      <c r="D71" s="35">
        <v>1227</v>
      </c>
      <c r="E71" s="36">
        <v>44148.49</v>
      </c>
      <c r="F71" s="36">
        <v>45425.02</v>
      </c>
      <c r="G71" s="37">
        <v>50000</v>
      </c>
      <c r="H71" s="151">
        <v>50000</v>
      </c>
      <c r="I71" s="59">
        <v>50000</v>
      </c>
    </row>
    <row r="72" spans="1:9" ht="14.25">
      <c r="A72" s="15">
        <v>3113</v>
      </c>
      <c r="B72" s="16">
        <v>5169</v>
      </c>
      <c r="C72" s="17" t="s">
        <v>250</v>
      </c>
      <c r="D72" s="35"/>
      <c r="E72" s="36">
        <v>7865</v>
      </c>
      <c r="F72" s="36">
        <v>15730</v>
      </c>
      <c r="G72" s="37"/>
      <c r="H72" s="151">
        <v>20000</v>
      </c>
      <c r="I72" s="59">
        <v>20000</v>
      </c>
    </row>
    <row r="73" spans="1:9" ht="14.25">
      <c r="A73" s="15">
        <v>3113</v>
      </c>
      <c r="B73" s="16">
        <v>5171</v>
      </c>
      <c r="C73" s="17" t="s">
        <v>213</v>
      </c>
      <c r="D73" s="35"/>
      <c r="E73" s="36"/>
      <c r="F73" s="36">
        <v>21080</v>
      </c>
      <c r="G73" s="37"/>
      <c r="H73" s="151">
        <v>21000</v>
      </c>
      <c r="I73" s="59">
        <v>0</v>
      </c>
    </row>
    <row r="74" spans="1:9" ht="14.25">
      <c r="A74" s="15">
        <v>3113</v>
      </c>
      <c r="B74" s="16">
        <v>5331</v>
      </c>
      <c r="C74" s="17" t="s">
        <v>192</v>
      </c>
      <c r="D74" s="35">
        <v>3600000</v>
      </c>
      <c r="E74" s="36">
        <v>3180000</v>
      </c>
      <c r="F74" s="36">
        <v>3000000</v>
      </c>
      <c r="G74" s="37">
        <v>3180000</v>
      </c>
      <c r="H74" s="151">
        <v>3000000</v>
      </c>
      <c r="I74" s="73">
        <v>3105000</v>
      </c>
    </row>
    <row r="75" spans="1:9" ht="14.25">
      <c r="A75" s="15">
        <v>3113</v>
      </c>
      <c r="B75" s="16">
        <v>5336</v>
      </c>
      <c r="C75" s="17" t="s">
        <v>103</v>
      </c>
      <c r="D75" s="35">
        <v>1402540</v>
      </c>
      <c r="E75" s="36"/>
      <c r="F75" s="36">
        <v>984861</v>
      </c>
      <c r="G75" s="64"/>
      <c r="H75" s="151">
        <v>591000</v>
      </c>
      <c r="I75" s="59">
        <v>0</v>
      </c>
    </row>
    <row r="76" spans="1:9" ht="14.25">
      <c r="A76" s="15">
        <v>3113</v>
      </c>
      <c r="B76" s="16">
        <v>5909</v>
      </c>
      <c r="C76" s="17" t="s">
        <v>221</v>
      </c>
      <c r="D76" s="35"/>
      <c r="E76" s="36"/>
      <c r="F76" s="36">
        <v>50</v>
      </c>
      <c r="G76" s="64"/>
      <c r="H76" s="151"/>
      <c r="I76" s="59">
        <v>0</v>
      </c>
    </row>
    <row r="77" spans="1:9" ht="14.25">
      <c r="A77" s="15">
        <v>3113</v>
      </c>
      <c r="B77" s="16">
        <v>6121</v>
      </c>
      <c r="C77" s="17" t="s">
        <v>92</v>
      </c>
      <c r="D77" s="35">
        <v>21829883</v>
      </c>
      <c r="E77" s="36">
        <v>672759.2</v>
      </c>
      <c r="F77" s="36">
        <v>6050</v>
      </c>
      <c r="G77" s="37">
        <v>100000</v>
      </c>
      <c r="H77" s="151"/>
      <c r="I77" s="59">
        <v>0</v>
      </c>
    </row>
    <row r="78" spans="1:9" ht="15">
      <c r="A78" s="18"/>
      <c r="B78" s="19"/>
      <c r="C78" s="20" t="s">
        <v>1</v>
      </c>
      <c r="D78" s="51">
        <f aca="true" t="shared" si="8" ref="D78:I78">SUM(D71:D77)</f>
        <v>26833650</v>
      </c>
      <c r="E78" s="52">
        <f t="shared" si="8"/>
        <v>3904772.6900000004</v>
      </c>
      <c r="F78" s="52">
        <f t="shared" si="8"/>
        <v>4073196.02</v>
      </c>
      <c r="G78" s="53">
        <f t="shared" si="8"/>
        <v>3330000</v>
      </c>
      <c r="H78" s="152">
        <f t="shared" si="8"/>
        <v>3682000</v>
      </c>
      <c r="I78" s="54">
        <f t="shared" si="8"/>
        <v>3175000</v>
      </c>
    </row>
    <row r="79" spans="1:9" ht="15">
      <c r="A79" s="12"/>
      <c r="B79" s="21"/>
      <c r="C79" s="28" t="s">
        <v>50</v>
      </c>
      <c r="D79" s="77"/>
      <c r="E79" s="78"/>
      <c r="F79" s="78"/>
      <c r="G79" s="79"/>
      <c r="H79" s="156"/>
      <c r="I79" s="80"/>
    </row>
    <row r="80" spans="1:9" ht="14.25">
      <c r="A80" s="15">
        <v>3122</v>
      </c>
      <c r="B80" s="16">
        <v>5339</v>
      </c>
      <c r="C80" s="17" t="s">
        <v>193</v>
      </c>
      <c r="D80" s="35">
        <v>20000</v>
      </c>
      <c r="E80" s="36">
        <v>11870</v>
      </c>
      <c r="F80" s="36">
        <v>20000</v>
      </c>
      <c r="G80" s="37">
        <v>20000</v>
      </c>
      <c r="H80" s="151">
        <v>20000</v>
      </c>
      <c r="I80" s="73">
        <v>20000</v>
      </c>
    </row>
    <row r="81" spans="1:9" ht="15">
      <c r="A81" s="18"/>
      <c r="B81" s="19"/>
      <c r="C81" s="20" t="s">
        <v>1</v>
      </c>
      <c r="D81" s="51">
        <f aca="true" t="shared" si="9" ref="D81:I81">SUM(D80)</f>
        <v>20000</v>
      </c>
      <c r="E81" s="52">
        <f t="shared" si="9"/>
        <v>11870</v>
      </c>
      <c r="F81" s="52">
        <f t="shared" si="9"/>
        <v>20000</v>
      </c>
      <c r="G81" s="53">
        <f t="shared" si="9"/>
        <v>20000</v>
      </c>
      <c r="H81" s="152">
        <f t="shared" si="9"/>
        <v>20000</v>
      </c>
      <c r="I81" s="54">
        <f t="shared" si="9"/>
        <v>20000</v>
      </c>
    </row>
    <row r="82" spans="1:9" ht="15">
      <c r="A82" s="12"/>
      <c r="B82" s="13"/>
      <c r="C82" s="28" t="s">
        <v>51</v>
      </c>
      <c r="D82" s="77"/>
      <c r="E82" s="78"/>
      <c r="F82" s="78"/>
      <c r="G82" s="79"/>
      <c r="H82" s="156"/>
      <c r="I82" s="80"/>
    </row>
    <row r="83" spans="1:9" ht="14.25">
      <c r="A83" s="15">
        <v>3231</v>
      </c>
      <c r="B83" s="16">
        <v>5339</v>
      </c>
      <c r="C83" s="17" t="s">
        <v>193</v>
      </c>
      <c r="D83" s="35">
        <v>30000</v>
      </c>
      <c r="E83" s="36">
        <v>30000</v>
      </c>
      <c r="F83" s="36">
        <v>30000</v>
      </c>
      <c r="G83" s="37">
        <v>30000</v>
      </c>
      <c r="H83" s="151">
        <v>30000</v>
      </c>
      <c r="I83" s="73">
        <v>50000</v>
      </c>
    </row>
    <row r="84" spans="1:9" ht="15">
      <c r="A84" s="18"/>
      <c r="B84" s="19"/>
      <c r="C84" s="20" t="s">
        <v>1</v>
      </c>
      <c r="D84" s="51">
        <f aca="true" t="shared" si="10" ref="D84:I84">SUM(D83)</f>
        <v>30000</v>
      </c>
      <c r="E84" s="52">
        <f t="shared" si="10"/>
        <v>30000</v>
      </c>
      <c r="F84" s="52">
        <f t="shared" si="10"/>
        <v>30000</v>
      </c>
      <c r="G84" s="53">
        <f t="shared" si="10"/>
        <v>30000</v>
      </c>
      <c r="H84" s="152">
        <f t="shared" si="10"/>
        <v>30000</v>
      </c>
      <c r="I84" s="54">
        <f t="shared" si="10"/>
        <v>50000</v>
      </c>
    </row>
    <row r="85" spans="1:9" ht="15">
      <c r="A85" s="12"/>
      <c r="B85" s="29"/>
      <c r="C85" s="28" t="s">
        <v>52</v>
      </c>
      <c r="D85" s="74"/>
      <c r="E85" s="45"/>
      <c r="F85" s="45"/>
      <c r="G85" s="75"/>
      <c r="H85" s="155"/>
      <c r="I85" s="76"/>
    </row>
    <row r="86" spans="1:9" ht="14.25">
      <c r="A86" s="15">
        <v>3313</v>
      </c>
      <c r="B86" s="16">
        <v>5021</v>
      </c>
      <c r="C86" s="17" t="s">
        <v>123</v>
      </c>
      <c r="D86" s="35">
        <v>30000</v>
      </c>
      <c r="E86" s="36">
        <v>31350</v>
      </c>
      <c r="F86" s="36">
        <v>20250</v>
      </c>
      <c r="G86" s="37">
        <v>40000</v>
      </c>
      <c r="H86" s="151">
        <v>30000</v>
      </c>
      <c r="I86" s="59">
        <v>25000</v>
      </c>
    </row>
    <row r="87" spans="1:9" ht="14.25">
      <c r="A87" s="15">
        <v>3313</v>
      </c>
      <c r="B87" s="16">
        <v>5041</v>
      </c>
      <c r="C87" s="17" t="s">
        <v>105</v>
      </c>
      <c r="D87" s="35">
        <v>365</v>
      </c>
      <c r="E87" s="36">
        <v>356.34</v>
      </c>
      <c r="F87" s="36">
        <v>104.86</v>
      </c>
      <c r="G87" s="37">
        <v>1000</v>
      </c>
      <c r="H87" s="151">
        <v>1000</v>
      </c>
      <c r="I87" s="59">
        <v>1000</v>
      </c>
    </row>
    <row r="88" spans="1:9" ht="14.25">
      <c r="A88" s="15">
        <v>3313</v>
      </c>
      <c r="B88" s="16">
        <v>5133</v>
      </c>
      <c r="C88" s="17" t="s">
        <v>147</v>
      </c>
      <c r="D88" s="35">
        <v>0</v>
      </c>
      <c r="E88" s="36"/>
      <c r="F88" s="36">
        <v>482</v>
      </c>
      <c r="G88" s="37">
        <v>1000</v>
      </c>
      <c r="H88" s="151">
        <v>1000</v>
      </c>
      <c r="I88" s="59">
        <v>1000</v>
      </c>
    </row>
    <row r="89" spans="1:9" ht="14.25">
      <c r="A89" s="15">
        <v>3313</v>
      </c>
      <c r="B89" s="16">
        <v>5137</v>
      </c>
      <c r="C89" s="17" t="s">
        <v>252</v>
      </c>
      <c r="D89" s="35"/>
      <c r="E89" s="36"/>
      <c r="F89" s="36">
        <v>0</v>
      </c>
      <c r="G89" s="37"/>
      <c r="H89" s="151">
        <v>30000</v>
      </c>
      <c r="I89" s="60">
        <v>0</v>
      </c>
    </row>
    <row r="90" spans="1:9" ht="14.25">
      <c r="A90" s="15">
        <v>3313</v>
      </c>
      <c r="B90" s="16">
        <v>5139</v>
      </c>
      <c r="C90" s="17" t="s">
        <v>65</v>
      </c>
      <c r="D90" s="35">
        <v>1030</v>
      </c>
      <c r="E90" s="36">
        <v>411</v>
      </c>
      <c r="F90" s="36">
        <v>170</v>
      </c>
      <c r="G90" s="37">
        <v>5000</v>
      </c>
      <c r="H90" s="151">
        <v>5000</v>
      </c>
      <c r="I90" s="59">
        <v>5000</v>
      </c>
    </row>
    <row r="91" spans="1:9" ht="14.25">
      <c r="A91" s="15">
        <v>3313</v>
      </c>
      <c r="B91" s="16">
        <v>5153</v>
      </c>
      <c r="C91" s="17" t="s">
        <v>6</v>
      </c>
      <c r="D91" s="35">
        <v>151500</v>
      </c>
      <c r="E91" s="36">
        <v>97296.04</v>
      </c>
      <c r="F91" s="36">
        <v>144484</v>
      </c>
      <c r="G91" s="37">
        <v>170000</v>
      </c>
      <c r="H91" s="151">
        <v>160000</v>
      </c>
      <c r="I91" s="59">
        <v>160000</v>
      </c>
    </row>
    <row r="92" spans="1:9" ht="14.25">
      <c r="A92" s="15">
        <v>3313</v>
      </c>
      <c r="B92" s="16">
        <v>5161</v>
      </c>
      <c r="C92" s="17" t="s">
        <v>112</v>
      </c>
      <c r="D92" s="35">
        <v>606</v>
      </c>
      <c r="E92" s="36">
        <v>870</v>
      </c>
      <c r="F92" s="36">
        <v>0</v>
      </c>
      <c r="G92" s="37">
        <v>2000</v>
      </c>
      <c r="H92" s="151"/>
      <c r="I92" s="59">
        <v>0</v>
      </c>
    </row>
    <row r="93" spans="1:9" ht="14.25">
      <c r="A93" s="15">
        <v>3313</v>
      </c>
      <c r="B93" s="16">
        <v>5164</v>
      </c>
      <c r="C93" s="17" t="s">
        <v>173</v>
      </c>
      <c r="D93" s="35">
        <v>43038</v>
      </c>
      <c r="E93" s="36">
        <v>45964.68</v>
      </c>
      <c r="F93" s="36">
        <v>36638.07</v>
      </c>
      <c r="G93" s="37">
        <v>50000</v>
      </c>
      <c r="H93" s="151">
        <v>40000</v>
      </c>
      <c r="I93" s="59">
        <v>40000</v>
      </c>
    </row>
    <row r="94" spans="1:9" ht="14.25">
      <c r="A94" s="15">
        <v>3313</v>
      </c>
      <c r="B94" s="16">
        <v>5169</v>
      </c>
      <c r="C94" s="17" t="s">
        <v>62</v>
      </c>
      <c r="D94" s="35">
        <v>0</v>
      </c>
      <c r="E94" s="36">
        <v>4576</v>
      </c>
      <c r="F94" s="36">
        <v>17351</v>
      </c>
      <c r="G94" s="37">
        <v>30000</v>
      </c>
      <c r="H94" s="151">
        <v>30000</v>
      </c>
      <c r="I94" s="59">
        <v>10000</v>
      </c>
    </row>
    <row r="95" spans="1:9" ht="14.25">
      <c r="A95" s="15">
        <v>3313</v>
      </c>
      <c r="B95" s="16">
        <v>5171</v>
      </c>
      <c r="C95" s="17" t="s">
        <v>251</v>
      </c>
      <c r="D95" s="35">
        <v>17907</v>
      </c>
      <c r="E95" s="36">
        <v>7554</v>
      </c>
      <c r="F95" s="36">
        <v>0</v>
      </c>
      <c r="G95" s="37">
        <v>50000</v>
      </c>
      <c r="H95" s="151">
        <v>60000</v>
      </c>
      <c r="I95" s="60">
        <v>60000</v>
      </c>
    </row>
    <row r="96" spans="1:9" ht="14.25">
      <c r="A96" s="15">
        <v>3313</v>
      </c>
      <c r="B96" s="16">
        <v>6121</v>
      </c>
      <c r="C96" s="17" t="s">
        <v>222</v>
      </c>
      <c r="D96" s="35">
        <v>0</v>
      </c>
      <c r="E96" s="36">
        <v>0</v>
      </c>
      <c r="F96" s="36">
        <v>116849</v>
      </c>
      <c r="G96" s="37">
        <v>50000</v>
      </c>
      <c r="H96" s="151">
        <v>0</v>
      </c>
      <c r="I96" s="59">
        <v>0</v>
      </c>
    </row>
    <row r="97" spans="1:9" ht="15">
      <c r="A97" s="18"/>
      <c r="B97" s="19"/>
      <c r="C97" s="20" t="s">
        <v>1</v>
      </c>
      <c r="D97" s="51">
        <f aca="true" t="shared" si="11" ref="D97:I97">SUM(D86:D96)</f>
        <v>244446</v>
      </c>
      <c r="E97" s="52">
        <f t="shared" si="11"/>
        <v>188378.06</v>
      </c>
      <c r="F97" s="52">
        <f t="shared" si="11"/>
        <v>336328.93</v>
      </c>
      <c r="G97" s="53">
        <f t="shared" si="11"/>
        <v>399000</v>
      </c>
      <c r="H97" s="152">
        <f t="shared" si="11"/>
        <v>357000</v>
      </c>
      <c r="I97" s="54">
        <f t="shared" si="11"/>
        <v>302000</v>
      </c>
    </row>
    <row r="98" spans="1:9" ht="15">
      <c r="A98" s="12"/>
      <c r="B98" s="29"/>
      <c r="C98" s="28" t="s">
        <v>18</v>
      </c>
      <c r="D98" s="74"/>
      <c r="E98" s="45"/>
      <c r="F98" s="45"/>
      <c r="G98" s="75"/>
      <c r="H98" s="155"/>
      <c r="I98" s="76"/>
    </row>
    <row r="99" spans="1:9" ht="14.25">
      <c r="A99" s="15">
        <v>3314</v>
      </c>
      <c r="B99" s="16">
        <v>5011</v>
      </c>
      <c r="C99" s="17" t="s">
        <v>2</v>
      </c>
      <c r="D99" s="35">
        <v>160535</v>
      </c>
      <c r="E99" s="36">
        <v>220612</v>
      </c>
      <c r="F99" s="36">
        <v>241706</v>
      </c>
      <c r="G99" s="37">
        <v>230000</v>
      </c>
      <c r="H99" s="151">
        <v>232000</v>
      </c>
      <c r="I99" s="59">
        <v>265000</v>
      </c>
    </row>
    <row r="100" spans="1:9" ht="14.25">
      <c r="A100" s="15">
        <v>3314</v>
      </c>
      <c r="B100" s="16">
        <v>5021</v>
      </c>
      <c r="C100" s="17" t="s">
        <v>123</v>
      </c>
      <c r="D100" s="35">
        <v>9728</v>
      </c>
      <c r="E100" s="36">
        <v>14480</v>
      </c>
      <c r="F100" s="36">
        <v>17040</v>
      </c>
      <c r="G100" s="37">
        <v>20000</v>
      </c>
      <c r="H100" s="151">
        <v>20000</v>
      </c>
      <c r="I100" s="59">
        <v>20000</v>
      </c>
    </row>
    <row r="101" spans="1:9" ht="14.25">
      <c r="A101" s="15">
        <v>3314</v>
      </c>
      <c r="B101" s="16">
        <v>5031</v>
      </c>
      <c r="C101" s="17" t="s">
        <v>3</v>
      </c>
      <c r="D101" s="35">
        <v>37126</v>
      </c>
      <c r="E101" s="36">
        <v>55053</v>
      </c>
      <c r="F101" s="36">
        <v>60051.5</v>
      </c>
      <c r="G101" s="37">
        <v>60000</v>
      </c>
      <c r="H101" s="151">
        <v>58000</v>
      </c>
      <c r="I101" s="59">
        <f>CEILING(I99*0.25,1000)</f>
        <v>67000</v>
      </c>
    </row>
    <row r="102" spans="1:9" ht="14.25">
      <c r="A102" s="15">
        <v>3314</v>
      </c>
      <c r="B102" s="16">
        <v>5032</v>
      </c>
      <c r="C102" s="17" t="s">
        <v>144</v>
      </c>
      <c r="D102" s="35">
        <v>13366</v>
      </c>
      <c r="E102" s="36">
        <v>19820</v>
      </c>
      <c r="F102" s="36">
        <v>21618</v>
      </c>
      <c r="G102" s="37">
        <v>21000</v>
      </c>
      <c r="H102" s="151">
        <v>21000</v>
      </c>
      <c r="I102" s="59">
        <f>CEILING(I99*0.09,1000)</f>
        <v>24000</v>
      </c>
    </row>
    <row r="103" spans="1:9" ht="14.25">
      <c r="A103" s="15">
        <v>3314</v>
      </c>
      <c r="B103" s="16">
        <v>5133</v>
      </c>
      <c r="C103" s="17" t="s">
        <v>148</v>
      </c>
      <c r="D103" s="35">
        <v>0</v>
      </c>
      <c r="E103" s="36"/>
      <c r="F103" s="36">
        <v>0</v>
      </c>
      <c r="G103" s="37">
        <v>1000</v>
      </c>
      <c r="H103" s="151">
        <v>1000</v>
      </c>
      <c r="I103" s="59">
        <v>1000</v>
      </c>
    </row>
    <row r="104" spans="1:9" ht="14.25">
      <c r="A104" s="15">
        <v>3314</v>
      </c>
      <c r="B104" s="16">
        <v>5136</v>
      </c>
      <c r="C104" s="17" t="s">
        <v>149</v>
      </c>
      <c r="D104" s="35">
        <v>65910</v>
      </c>
      <c r="E104" s="36">
        <v>59807</v>
      </c>
      <c r="F104" s="36">
        <v>55543</v>
      </c>
      <c r="G104" s="37">
        <v>65000</v>
      </c>
      <c r="H104" s="151">
        <v>65000</v>
      </c>
      <c r="I104" s="59">
        <v>65000</v>
      </c>
    </row>
    <row r="105" spans="1:10" ht="14.25">
      <c r="A105" s="15">
        <v>3314</v>
      </c>
      <c r="B105" s="16">
        <v>5137</v>
      </c>
      <c r="C105" s="17" t="s">
        <v>281</v>
      </c>
      <c r="D105" s="35">
        <v>113596</v>
      </c>
      <c r="E105" s="36">
        <v>18281</v>
      </c>
      <c r="F105" s="36">
        <v>599</v>
      </c>
      <c r="G105" s="37">
        <v>20000</v>
      </c>
      <c r="H105" s="151">
        <v>0</v>
      </c>
      <c r="I105" s="60">
        <v>100000</v>
      </c>
      <c r="J105" s="125"/>
    </row>
    <row r="106" spans="1:9" ht="14.25">
      <c r="A106" s="15">
        <v>3314</v>
      </c>
      <c r="B106" s="16">
        <v>5138</v>
      </c>
      <c r="C106" s="17" t="s">
        <v>57</v>
      </c>
      <c r="D106" s="35">
        <v>42590</v>
      </c>
      <c r="E106" s="36">
        <v>10769</v>
      </c>
      <c r="F106" s="36">
        <v>14363</v>
      </c>
      <c r="G106" s="37">
        <v>30000</v>
      </c>
      <c r="H106" s="151">
        <v>10000</v>
      </c>
      <c r="I106" s="59">
        <v>15000</v>
      </c>
    </row>
    <row r="107" spans="1:9" ht="14.25">
      <c r="A107" s="15">
        <v>3314</v>
      </c>
      <c r="B107" s="16">
        <v>5139</v>
      </c>
      <c r="C107" s="17" t="s">
        <v>65</v>
      </c>
      <c r="D107" s="35">
        <v>15368</v>
      </c>
      <c r="E107" s="36">
        <v>17042.1</v>
      </c>
      <c r="F107" s="36">
        <v>8404.1</v>
      </c>
      <c r="G107" s="37">
        <v>20000</v>
      </c>
      <c r="H107" s="151">
        <v>20000</v>
      </c>
      <c r="I107" s="59">
        <v>15000</v>
      </c>
    </row>
    <row r="108" spans="1:9" ht="14.25">
      <c r="A108" s="15">
        <v>3314</v>
      </c>
      <c r="B108" s="16">
        <v>5151</v>
      </c>
      <c r="C108" s="17" t="s">
        <v>4</v>
      </c>
      <c r="D108" s="35">
        <v>176</v>
      </c>
      <c r="E108" s="36">
        <v>138</v>
      </c>
      <c r="F108" s="36">
        <v>420</v>
      </c>
      <c r="G108" s="37">
        <v>1000</v>
      </c>
      <c r="H108" s="151">
        <v>1000</v>
      </c>
      <c r="I108" s="59">
        <v>1000</v>
      </c>
    </row>
    <row r="109" spans="1:9" ht="14.25">
      <c r="A109" s="15">
        <v>3314</v>
      </c>
      <c r="B109" s="16">
        <v>5154</v>
      </c>
      <c r="C109" s="17" t="s">
        <v>165</v>
      </c>
      <c r="D109" s="35">
        <v>42622</v>
      </c>
      <c r="E109" s="36">
        <v>30310</v>
      </c>
      <c r="F109" s="36">
        <v>54517</v>
      </c>
      <c r="G109" s="37">
        <v>50000</v>
      </c>
      <c r="H109" s="151">
        <v>50000</v>
      </c>
      <c r="I109" s="59">
        <v>60000</v>
      </c>
    </row>
    <row r="110" spans="1:9" ht="14.25">
      <c r="A110" s="15">
        <v>3314</v>
      </c>
      <c r="B110" s="16">
        <v>5162</v>
      </c>
      <c r="C110" s="17" t="s">
        <v>170</v>
      </c>
      <c r="D110" s="35">
        <v>7778</v>
      </c>
      <c r="E110" s="36">
        <v>8657.77</v>
      </c>
      <c r="F110" s="36">
        <v>8759.43</v>
      </c>
      <c r="G110" s="37">
        <v>15000</v>
      </c>
      <c r="H110" s="151">
        <v>10000</v>
      </c>
      <c r="I110" s="59">
        <v>10000</v>
      </c>
    </row>
    <row r="111" spans="1:9" ht="14.25">
      <c r="A111" s="15">
        <v>3314</v>
      </c>
      <c r="B111" s="16">
        <v>5167</v>
      </c>
      <c r="C111" s="17" t="s">
        <v>177</v>
      </c>
      <c r="D111" s="35">
        <v>2500</v>
      </c>
      <c r="E111" s="36"/>
      <c r="F111" s="36">
        <v>0</v>
      </c>
      <c r="G111" s="37">
        <v>2000</v>
      </c>
      <c r="H111" s="151">
        <v>2000</v>
      </c>
      <c r="I111" s="59">
        <v>1000</v>
      </c>
    </row>
    <row r="112" spans="1:9" ht="14.25">
      <c r="A112" s="15">
        <v>3314</v>
      </c>
      <c r="B112" s="16">
        <v>5168</v>
      </c>
      <c r="C112" s="17" t="s">
        <v>126</v>
      </c>
      <c r="D112" s="35">
        <v>8545</v>
      </c>
      <c r="E112" s="36">
        <v>5034</v>
      </c>
      <c r="F112" s="36">
        <v>2399</v>
      </c>
      <c r="G112" s="37">
        <v>35000</v>
      </c>
      <c r="H112" s="151">
        <v>6000</v>
      </c>
      <c r="I112" s="59">
        <v>6000</v>
      </c>
    </row>
    <row r="113" spans="1:9" ht="14.25">
      <c r="A113" s="15">
        <v>3314</v>
      </c>
      <c r="B113" s="16">
        <v>5169</v>
      </c>
      <c r="C113" s="17" t="s">
        <v>64</v>
      </c>
      <c r="D113" s="35">
        <v>7752</v>
      </c>
      <c r="E113" s="36">
        <v>11216</v>
      </c>
      <c r="F113" s="36">
        <v>9629</v>
      </c>
      <c r="G113" s="37">
        <v>10000</v>
      </c>
      <c r="H113" s="151">
        <v>10000</v>
      </c>
      <c r="I113" s="59">
        <v>10000</v>
      </c>
    </row>
    <row r="114" spans="1:9" ht="14.25">
      <c r="A114" s="15">
        <v>3314</v>
      </c>
      <c r="B114" s="16">
        <v>5171</v>
      </c>
      <c r="C114" s="17" t="s">
        <v>278</v>
      </c>
      <c r="D114" s="35">
        <v>2486</v>
      </c>
      <c r="E114" s="36">
        <v>86</v>
      </c>
      <c r="F114" s="36">
        <v>82</v>
      </c>
      <c r="G114" s="37">
        <v>3000</v>
      </c>
      <c r="H114" s="151">
        <v>3000</v>
      </c>
      <c r="I114" s="60">
        <v>100000</v>
      </c>
    </row>
    <row r="115" spans="1:9" ht="14.25">
      <c r="A115" s="15">
        <v>3314</v>
      </c>
      <c r="B115" s="16">
        <v>5172</v>
      </c>
      <c r="C115" s="17" t="s">
        <v>70</v>
      </c>
      <c r="D115" s="35"/>
      <c r="E115" s="36">
        <v>14520</v>
      </c>
      <c r="F115" s="36">
        <v>0</v>
      </c>
      <c r="G115" s="37"/>
      <c r="H115" s="151">
        <v>0</v>
      </c>
      <c r="I115" s="59">
        <v>0</v>
      </c>
    </row>
    <row r="116" spans="1:9" ht="14.25">
      <c r="A116" s="15">
        <v>3314</v>
      </c>
      <c r="B116" s="16">
        <v>5173</v>
      </c>
      <c r="C116" s="17" t="s">
        <v>8</v>
      </c>
      <c r="D116" s="35">
        <v>2123</v>
      </c>
      <c r="E116" s="36">
        <v>1952</v>
      </c>
      <c r="F116" s="36">
        <v>340</v>
      </c>
      <c r="G116" s="37">
        <v>3000</v>
      </c>
      <c r="H116" s="151">
        <v>3000</v>
      </c>
      <c r="I116" s="59">
        <v>1000</v>
      </c>
    </row>
    <row r="117" spans="1:9" ht="14.25">
      <c r="A117" s="15">
        <v>3314</v>
      </c>
      <c r="B117" s="16">
        <v>5175</v>
      </c>
      <c r="C117" s="17" t="s">
        <v>10</v>
      </c>
      <c r="D117" s="35"/>
      <c r="E117" s="36">
        <v>542</v>
      </c>
      <c r="F117" s="36">
        <v>674</v>
      </c>
      <c r="G117" s="37"/>
      <c r="H117" s="151">
        <v>1000</v>
      </c>
      <c r="I117" s="59">
        <v>1000</v>
      </c>
    </row>
    <row r="118" spans="1:9" ht="14.25">
      <c r="A118" s="15">
        <v>3314</v>
      </c>
      <c r="B118" s="16">
        <v>5194</v>
      </c>
      <c r="C118" s="17" t="s">
        <v>223</v>
      </c>
      <c r="D118" s="35"/>
      <c r="E118" s="36"/>
      <c r="F118" s="36">
        <v>5502</v>
      </c>
      <c r="G118" s="37"/>
      <c r="H118" s="151">
        <v>0</v>
      </c>
      <c r="I118" s="59">
        <v>6000</v>
      </c>
    </row>
    <row r="119" spans="1:9" ht="14.25">
      <c r="A119" s="15">
        <v>3314</v>
      </c>
      <c r="B119" s="16">
        <v>5229</v>
      </c>
      <c r="C119" s="17" t="s">
        <v>187</v>
      </c>
      <c r="D119" s="35">
        <v>550</v>
      </c>
      <c r="E119" s="36">
        <v>550</v>
      </c>
      <c r="F119" s="36">
        <v>550</v>
      </c>
      <c r="G119" s="37"/>
      <c r="H119" s="151">
        <v>1000</v>
      </c>
      <c r="I119" s="59">
        <v>1000</v>
      </c>
    </row>
    <row r="120" spans="1:9" ht="14.25">
      <c r="A120" s="15">
        <v>3314</v>
      </c>
      <c r="B120" s="16">
        <v>5424</v>
      </c>
      <c r="C120" s="17" t="s">
        <v>196</v>
      </c>
      <c r="D120" s="35">
        <v>0</v>
      </c>
      <c r="E120" s="36"/>
      <c r="F120" s="36">
        <v>0</v>
      </c>
      <c r="G120" s="37">
        <v>2000</v>
      </c>
      <c r="H120" s="151">
        <v>2000</v>
      </c>
      <c r="I120" s="59">
        <v>2000</v>
      </c>
    </row>
    <row r="121" spans="1:9" ht="15">
      <c r="A121" s="18"/>
      <c r="B121" s="19"/>
      <c r="C121" s="20" t="s">
        <v>1</v>
      </c>
      <c r="D121" s="51">
        <f aca="true" t="shared" si="12" ref="D121:I121">SUM(D99:D120)</f>
        <v>532751</v>
      </c>
      <c r="E121" s="52">
        <f t="shared" si="12"/>
        <v>488869.87</v>
      </c>
      <c r="F121" s="52">
        <f t="shared" si="12"/>
        <v>502197.02999999997</v>
      </c>
      <c r="G121" s="53">
        <f t="shared" si="12"/>
        <v>588000</v>
      </c>
      <c r="H121" s="152">
        <f t="shared" si="12"/>
        <v>516000</v>
      </c>
      <c r="I121" s="54">
        <f t="shared" si="12"/>
        <v>771000</v>
      </c>
    </row>
    <row r="122" spans="1:9" ht="15">
      <c r="A122" s="12"/>
      <c r="B122" s="29"/>
      <c r="C122" s="28" t="s">
        <v>58</v>
      </c>
      <c r="D122" s="74"/>
      <c r="E122" s="45"/>
      <c r="F122" s="45"/>
      <c r="G122" s="75"/>
      <c r="H122" s="155"/>
      <c r="I122" s="76"/>
    </row>
    <row r="123" spans="1:9" ht="14.25">
      <c r="A123" s="15">
        <v>3319</v>
      </c>
      <c r="B123" s="16">
        <v>5021</v>
      </c>
      <c r="C123" s="17" t="s">
        <v>141</v>
      </c>
      <c r="D123" s="35">
        <v>56943</v>
      </c>
      <c r="E123" s="36">
        <v>58460</v>
      </c>
      <c r="F123" s="36">
        <v>56710</v>
      </c>
      <c r="G123" s="37">
        <v>65000</v>
      </c>
      <c r="H123" s="151">
        <v>65000</v>
      </c>
      <c r="I123" s="59">
        <v>65000</v>
      </c>
    </row>
    <row r="124" spans="1:9" ht="14.25">
      <c r="A124" s="15">
        <v>3319</v>
      </c>
      <c r="B124" s="16">
        <v>5133</v>
      </c>
      <c r="C124" s="17" t="s">
        <v>147</v>
      </c>
      <c r="D124" s="35">
        <v>0</v>
      </c>
      <c r="E124" s="36"/>
      <c r="F124" s="36">
        <v>0</v>
      </c>
      <c r="G124" s="37">
        <v>1000</v>
      </c>
      <c r="H124" s="151">
        <v>1000</v>
      </c>
      <c r="I124" s="59">
        <v>1000</v>
      </c>
    </row>
    <row r="125" spans="1:9" ht="14.25">
      <c r="A125" s="15">
        <v>3319</v>
      </c>
      <c r="B125" s="16">
        <v>5136</v>
      </c>
      <c r="C125" s="17" t="s">
        <v>149</v>
      </c>
      <c r="D125" s="35">
        <v>900</v>
      </c>
      <c r="E125" s="36"/>
      <c r="F125" s="36">
        <v>0</v>
      </c>
      <c r="G125" s="37"/>
      <c r="H125" s="151">
        <v>0</v>
      </c>
      <c r="I125" s="59">
        <v>0</v>
      </c>
    </row>
    <row r="126" spans="1:9" ht="14.25">
      <c r="A126" s="15">
        <v>3319</v>
      </c>
      <c r="B126" s="16">
        <v>5137</v>
      </c>
      <c r="C126" s="17" t="s">
        <v>288</v>
      </c>
      <c r="D126" s="35"/>
      <c r="E126" s="36">
        <v>13500</v>
      </c>
      <c r="F126" s="36">
        <v>0</v>
      </c>
      <c r="G126" s="37"/>
      <c r="H126" s="151">
        <v>0</v>
      </c>
      <c r="I126" s="59">
        <v>0</v>
      </c>
    </row>
    <row r="127" spans="1:9" ht="14.25">
      <c r="A127" s="15">
        <v>3319</v>
      </c>
      <c r="B127" s="16">
        <v>5139</v>
      </c>
      <c r="C127" s="17" t="s">
        <v>305</v>
      </c>
      <c r="D127" s="35">
        <v>4877</v>
      </c>
      <c r="E127" s="36">
        <v>2657</v>
      </c>
      <c r="F127" s="36">
        <v>3475</v>
      </c>
      <c r="G127" s="37">
        <v>5000</v>
      </c>
      <c r="H127" s="151">
        <v>30000</v>
      </c>
      <c r="I127" s="59">
        <v>20000</v>
      </c>
    </row>
    <row r="128" spans="1:9" ht="14.25">
      <c r="A128" s="15">
        <v>3319</v>
      </c>
      <c r="B128" s="16">
        <v>5153</v>
      </c>
      <c r="C128" s="17" t="s">
        <v>6</v>
      </c>
      <c r="D128" s="35">
        <v>50817</v>
      </c>
      <c r="E128" s="36">
        <v>36363.78</v>
      </c>
      <c r="F128" s="36">
        <v>48791</v>
      </c>
      <c r="G128" s="37">
        <v>75000</v>
      </c>
      <c r="H128" s="151">
        <v>60000</v>
      </c>
      <c r="I128" s="59">
        <v>60000</v>
      </c>
    </row>
    <row r="129" spans="1:9" ht="14.25">
      <c r="A129" s="15">
        <v>3319</v>
      </c>
      <c r="B129" s="16">
        <v>5154</v>
      </c>
      <c r="C129" s="17" t="s">
        <v>165</v>
      </c>
      <c r="D129" s="35">
        <v>12205</v>
      </c>
      <c r="E129" s="36">
        <v>9528.87</v>
      </c>
      <c r="F129" s="36">
        <v>11543</v>
      </c>
      <c r="G129" s="37">
        <v>15000</v>
      </c>
      <c r="H129" s="151">
        <v>15000</v>
      </c>
      <c r="I129" s="59">
        <v>15000</v>
      </c>
    </row>
    <row r="130" spans="1:9" ht="14.25">
      <c r="A130" s="15">
        <v>3319</v>
      </c>
      <c r="B130" s="16">
        <v>5164</v>
      </c>
      <c r="C130" s="17" t="s">
        <v>224</v>
      </c>
      <c r="D130" s="35">
        <v>0</v>
      </c>
      <c r="E130" s="36">
        <v>0</v>
      </c>
      <c r="F130" s="36">
        <v>400</v>
      </c>
      <c r="G130" s="37">
        <v>15000</v>
      </c>
      <c r="H130" s="151">
        <v>0</v>
      </c>
      <c r="I130" s="59">
        <v>0</v>
      </c>
    </row>
    <row r="131" spans="1:9" ht="14.25">
      <c r="A131" s="15">
        <v>3319</v>
      </c>
      <c r="B131" s="16">
        <v>5169</v>
      </c>
      <c r="C131" s="17" t="s">
        <v>124</v>
      </c>
      <c r="D131" s="35">
        <v>13971</v>
      </c>
      <c r="E131" s="36">
        <v>36914.72</v>
      </c>
      <c r="F131" s="36">
        <v>6262</v>
      </c>
      <c r="G131" s="37">
        <v>60000</v>
      </c>
      <c r="H131" s="151">
        <v>30000</v>
      </c>
      <c r="I131" s="59">
        <v>40000</v>
      </c>
    </row>
    <row r="132" spans="1:9" ht="14.25">
      <c r="A132" s="15">
        <v>3319</v>
      </c>
      <c r="B132" s="16">
        <v>5171</v>
      </c>
      <c r="C132" s="17" t="s">
        <v>5</v>
      </c>
      <c r="D132" s="35">
        <v>0</v>
      </c>
      <c r="E132" s="36">
        <v>12151</v>
      </c>
      <c r="F132" s="36">
        <v>14240.5</v>
      </c>
      <c r="G132" s="37">
        <v>30000</v>
      </c>
      <c r="H132" s="151">
        <v>30000</v>
      </c>
      <c r="I132" s="59">
        <v>20000</v>
      </c>
    </row>
    <row r="133" spans="1:9" ht="14.25">
      <c r="A133" s="15">
        <v>3319</v>
      </c>
      <c r="B133" s="16">
        <v>5175</v>
      </c>
      <c r="C133" s="17" t="s">
        <v>180</v>
      </c>
      <c r="D133" s="35"/>
      <c r="E133" s="36">
        <v>750</v>
      </c>
      <c r="F133" s="36">
        <v>1032</v>
      </c>
      <c r="G133" s="37"/>
      <c r="H133" s="151">
        <v>2000</v>
      </c>
      <c r="I133" s="59">
        <v>2000</v>
      </c>
    </row>
    <row r="134" spans="1:9" ht="14.25">
      <c r="A134" s="15">
        <v>3319</v>
      </c>
      <c r="B134" s="16">
        <v>5194</v>
      </c>
      <c r="C134" s="17" t="s">
        <v>279</v>
      </c>
      <c r="D134" s="35">
        <v>3600</v>
      </c>
      <c r="E134" s="36">
        <v>3600</v>
      </c>
      <c r="F134" s="36">
        <v>0</v>
      </c>
      <c r="G134" s="37">
        <v>5000</v>
      </c>
      <c r="H134" s="151">
        <v>4000</v>
      </c>
      <c r="I134" s="60">
        <v>4000</v>
      </c>
    </row>
    <row r="135" spans="1:9" ht="14.25">
      <c r="A135" s="15">
        <v>3319</v>
      </c>
      <c r="B135" s="16">
        <v>5901</v>
      </c>
      <c r="C135" s="17" t="s">
        <v>208</v>
      </c>
      <c r="D135" s="35">
        <v>0</v>
      </c>
      <c r="E135" s="36"/>
      <c r="F135" s="36">
        <v>0</v>
      </c>
      <c r="G135" s="37">
        <v>27000</v>
      </c>
      <c r="H135" s="151">
        <v>25000</v>
      </c>
      <c r="I135" s="60">
        <v>0</v>
      </c>
    </row>
    <row r="136" spans="1:9" ht="14.25">
      <c r="A136" s="15">
        <v>3319</v>
      </c>
      <c r="B136" s="16">
        <v>6127</v>
      </c>
      <c r="C136" s="17" t="s">
        <v>95</v>
      </c>
      <c r="D136" s="35">
        <v>1000</v>
      </c>
      <c r="E136" s="36"/>
      <c r="F136" s="36"/>
      <c r="G136" s="64"/>
      <c r="H136" s="151">
        <v>0</v>
      </c>
      <c r="I136" s="59">
        <v>0</v>
      </c>
    </row>
    <row r="137" spans="1:9" ht="15">
      <c r="A137" s="18"/>
      <c r="B137" s="19"/>
      <c r="C137" s="20" t="s">
        <v>1</v>
      </c>
      <c r="D137" s="51">
        <f aca="true" t="shared" si="13" ref="D137:I137">SUM(D123:D136)</f>
        <v>144313</v>
      </c>
      <c r="E137" s="52">
        <f t="shared" si="13"/>
        <v>173925.37</v>
      </c>
      <c r="F137" s="52">
        <f t="shared" si="13"/>
        <v>142453.5</v>
      </c>
      <c r="G137" s="53">
        <f t="shared" si="13"/>
        <v>298000</v>
      </c>
      <c r="H137" s="152">
        <f t="shared" si="13"/>
        <v>262000</v>
      </c>
      <c r="I137" s="54">
        <f t="shared" si="13"/>
        <v>227000</v>
      </c>
    </row>
    <row r="138" spans="1:9" ht="15">
      <c r="A138" s="12"/>
      <c r="B138" s="29"/>
      <c r="C138" s="28" t="s">
        <v>19</v>
      </c>
      <c r="D138" s="74"/>
      <c r="E138" s="45"/>
      <c r="F138" s="45"/>
      <c r="G138" s="75"/>
      <c r="H138" s="155"/>
      <c r="I138" s="76"/>
    </row>
    <row r="139" spans="1:9" ht="14.25">
      <c r="A139" s="15">
        <v>3329</v>
      </c>
      <c r="B139" s="16">
        <v>5021</v>
      </c>
      <c r="C139" s="17" t="s">
        <v>123</v>
      </c>
      <c r="D139" s="35">
        <v>0</v>
      </c>
      <c r="E139" s="36">
        <v>67400</v>
      </c>
      <c r="F139" s="36">
        <v>9400</v>
      </c>
      <c r="G139" s="37">
        <v>50000</v>
      </c>
      <c r="H139" s="151">
        <v>0</v>
      </c>
      <c r="I139" s="59">
        <v>0</v>
      </c>
    </row>
    <row r="140" spans="1:9" ht="14.25">
      <c r="A140" s="15">
        <v>3329</v>
      </c>
      <c r="B140" s="16">
        <v>5139</v>
      </c>
      <c r="C140" s="17" t="s">
        <v>65</v>
      </c>
      <c r="D140" s="35">
        <v>4803</v>
      </c>
      <c r="E140" s="36">
        <v>7868</v>
      </c>
      <c r="F140" s="36">
        <v>3262</v>
      </c>
      <c r="G140" s="37">
        <v>20000</v>
      </c>
      <c r="H140" s="151">
        <v>0</v>
      </c>
      <c r="I140" s="59">
        <v>0</v>
      </c>
    </row>
    <row r="141" spans="1:9" ht="14.25">
      <c r="A141" s="15">
        <v>3329</v>
      </c>
      <c r="B141" s="16">
        <v>5169</v>
      </c>
      <c r="C141" s="17" t="s">
        <v>289</v>
      </c>
      <c r="D141" s="35">
        <v>0</v>
      </c>
      <c r="E141" s="36">
        <v>0</v>
      </c>
      <c r="F141" s="36">
        <v>1452</v>
      </c>
      <c r="G141" s="37"/>
      <c r="H141" s="151">
        <v>0</v>
      </c>
      <c r="I141" s="59">
        <v>5000</v>
      </c>
    </row>
    <row r="142" spans="1:9" ht="14.25">
      <c r="A142" s="15">
        <v>3329</v>
      </c>
      <c r="B142" s="16">
        <v>5171</v>
      </c>
      <c r="C142" s="17" t="s">
        <v>280</v>
      </c>
      <c r="D142" s="35">
        <v>5082</v>
      </c>
      <c r="E142" s="36">
        <v>15246</v>
      </c>
      <c r="F142" s="36">
        <v>28700</v>
      </c>
      <c r="G142" s="37">
        <v>0</v>
      </c>
      <c r="H142" s="151">
        <v>60000</v>
      </c>
      <c r="I142" s="59">
        <v>0</v>
      </c>
    </row>
    <row r="143" spans="1:9" ht="15">
      <c r="A143" s="18"/>
      <c r="B143" s="19"/>
      <c r="C143" s="20" t="s">
        <v>1</v>
      </c>
      <c r="D143" s="51">
        <f aca="true" t="shared" si="14" ref="D143:I143">SUM(D139:D142)</f>
        <v>9885</v>
      </c>
      <c r="E143" s="52">
        <f t="shared" si="14"/>
        <v>90514</v>
      </c>
      <c r="F143" s="52">
        <f t="shared" si="14"/>
        <v>42814</v>
      </c>
      <c r="G143" s="53">
        <f t="shared" si="14"/>
        <v>70000</v>
      </c>
      <c r="H143" s="152">
        <f t="shared" si="14"/>
        <v>60000</v>
      </c>
      <c r="I143" s="131">
        <f t="shared" si="14"/>
        <v>5000</v>
      </c>
    </row>
    <row r="144" spans="1:9" ht="15">
      <c r="A144" s="12"/>
      <c r="B144" s="29"/>
      <c r="C144" s="28" t="s">
        <v>20</v>
      </c>
      <c r="D144" s="74"/>
      <c r="E144" s="45"/>
      <c r="F144" s="45"/>
      <c r="G144" s="75"/>
      <c r="H144" s="155"/>
      <c r="I144" s="76"/>
    </row>
    <row r="145" spans="1:9" ht="14.25">
      <c r="A145" s="15">
        <v>3330</v>
      </c>
      <c r="B145" s="16">
        <v>6323</v>
      </c>
      <c r="C145" s="130" t="s">
        <v>209</v>
      </c>
      <c r="D145" s="35">
        <v>80000</v>
      </c>
      <c r="E145" s="36">
        <v>200000</v>
      </c>
      <c r="F145" s="36">
        <v>200000</v>
      </c>
      <c r="G145" s="37">
        <v>200000</v>
      </c>
      <c r="H145" s="151">
        <v>200000</v>
      </c>
      <c r="I145" s="73">
        <v>0</v>
      </c>
    </row>
    <row r="146" spans="1:9" ht="15">
      <c r="A146" s="18"/>
      <c r="B146" s="19"/>
      <c r="C146" s="20" t="s">
        <v>1</v>
      </c>
      <c r="D146" s="51">
        <f aca="true" t="shared" si="15" ref="D146:I146">SUM(D145)</f>
        <v>80000</v>
      </c>
      <c r="E146" s="52">
        <f t="shared" si="15"/>
        <v>200000</v>
      </c>
      <c r="F146" s="52">
        <f t="shared" si="15"/>
        <v>200000</v>
      </c>
      <c r="G146" s="53">
        <f t="shared" si="15"/>
        <v>200000</v>
      </c>
      <c r="H146" s="152">
        <f t="shared" si="15"/>
        <v>200000</v>
      </c>
      <c r="I146" s="54">
        <f t="shared" si="15"/>
        <v>0</v>
      </c>
    </row>
    <row r="147" spans="1:9" ht="15">
      <c r="A147" s="12"/>
      <c r="B147" s="29"/>
      <c r="C147" s="28" t="s">
        <v>21</v>
      </c>
      <c r="D147" s="74"/>
      <c r="E147" s="45"/>
      <c r="F147" s="45"/>
      <c r="G147" s="75"/>
      <c r="H147" s="155"/>
      <c r="I147" s="76"/>
    </row>
    <row r="148" spans="1:9" ht="14.25">
      <c r="A148" s="15">
        <v>3341</v>
      </c>
      <c r="B148" s="16">
        <v>5021</v>
      </c>
      <c r="C148" s="17" t="s">
        <v>304</v>
      </c>
      <c r="D148" s="81">
        <v>453700</v>
      </c>
      <c r="E148" s="48">
        <v>471800</v>
      </c>
      <c r="F148" s="48">
        <v>512300</v>
      </c>
      <c r="G148" s="37">
        <v>450000</v>
      </c>
      <c r="H148" s="151">
        <v>475000</v>
      </c>
      <c r="I148" s="59">
        <v>540000</v>
      </c>
    </row>
    <row r="149" spans="1:9" ht="14.25">
      <c r="A149" s="15">
        <v>3341</v>
      </c>
      <c r="B149" s="16">
        <v>5136</v>
      </c>
      <c r="C149" s="17" t="s">
        <v>149</v>
      </c>
      <c r="D149" s="81">
        <v>2200</v>
      </c>
      <c r="E149" s="48">
        <v>2040</v>
      </c>
      <c r="F149" s="48">
        <v>2040</v>
      </c>
      <c r="G149" s="37">
        <v>3000</v>
      </c>
      <c r="H149" s="151">
        <v>3000</v>
      </c>
      <c r="I149" s="59">
        <v>3000</v>
      </c>
    </row>
    <row r="150" spans="1:9" ht="14.25">
      <c r="A150" s="15">
        <v>3341</v>
      </c>
      <c r="B150" s="16">
        <v>5137</v>
      </c>
      <c r="C150" s="17" t="s">
        <v>155</v>
      </c>
      <c r="D150" s="81">
        <v>84800</v>
      </c>
      <c r="E150" s="48">
        <v>103908.05</v>
      </c>
      <c r="F150" s="48">
        <v>76454.83</v>
      </c>
      <c r="G150" s="37">
        <v>85000</v>
      </c>
      <c r="H150" s="151">
        <v>90000</v>
      </c>
      <c r="I150" s="59">
        <v>90000</v>
      </c>
    </row>
    <row r="151" spans="1:9" ht="14.25">
      <c r="A151" s="15">
        <v>3341</v>
      </c>
      <c r="B151" s="16">
        <v>5139</v>
      </c>
      <c r="C151" s="17" t="s">
        <v>65</v>
      </c>
      <c r="D151" s="81">
        <v>107800</v>
      </c>
      <c r="E151" s="48">
        <v>88717.95</v>
      </c>
      <c r="F151" s="48">
        <v>93836.17</v>
      </c>
      <c r="G151" s="37">
        <v>65000</v>
      </c>
      <c r="H151" s="151">
        <v>85000</v>
      </c>
      <c r="I151" s="59">
        <v>85000</v>
      </c>
    </row>
    <row r="152" spans="1:9" ht="14.25">
      <c r="A152" s="15">
        <v>3341</v>
      </c>
      <c r="B152" s="16">
        <v>5154</v>
      </c>
      <c r="C152" s="17" t="s">
        <v>165</v>
      </c>
      <c r="D152" s="81">
        <v>15300</v>
      </c>
      <c r="E152" s="48">
        <v>10392.4</v>
      </c>
      <c r="F152" s="48">
        <v>10169</v>
      </c>
      <c r="G152" s="63">
        <v>15000</v>
      </c>
      <c r="H152" s="151">
        <v>15000</v>
      </c>
      <c r="I152" s="59">
        <v>15000</v>
      </c>
    </row>
    <row r="153" spans="1:9" ht="14.25">
      <c r="A153" s="15">
        <v>3341</v>
      </c>
      <c r="B153" s="16">
        <v>5162</v>
      </c>
      <c r="C153" s="17" t="s">
        <v>170</v>
      </c>
      <c r="D153" s="81">
        <v>7800</v>
      </c>
      <c r="E153" s="48">
        <v>7369.64</v>
      </c>
      <c r="F153" s="48">
        <v>6505.64</v>
      </c>
      <c r="G153" s="63">
        <v>15000</v>
      </c>
      <c r="H153" s="151">
        <v>10000</v>
      </c>
      <c r="I153" s="59">
        <v>10000</v>
      </c>
    </row>
    <row r="154" spans="1:9" ht="14.25">
      <c r="A154" s="15">
        <v>3341</v>
      </c>
      <c r="B154" s="16">
        <v>5169</v>
      </c>
      <c r="C154" s="17" t="s">
        <v>0</v>
      </c>
      <c r="D154" s="81">
        <v>9900</v>
      </c>
      <c r="E154" s="48">
        <v>4860</v>
      </c>
      <c r="F154" s="48">
        <v>2509</v>
      </c>
      <c r="G154" s="63">
        <v>15000</v>
      </c>
      <c r="H154" s="151">
        <v>15000</v>
      </c>
      <c r="I154" s="59">
        <v>15000</v>
      </c>
    </row>
    <row r="155" spans="1:9" ht="14.25">
      <c r="A155" s="15">
        <v>3341</v>
      </c>
      <c r="B155" s="16">
        <v>5171</v>
      </c>
      <c r="C155" s="17" t="s">
        <v>5</v>
      </c>
      <c r="D155" s="81">
        <v>14400</v>
      </c>
      <c r="E155" s="48">
        <v>6146</v>
      </c>
      <c r="F155" s="48">
        <v>17579</v>
      </c>
      <c r="G155" s="63">
        <v>15000</v>
      </c>
      <c r="H155" s="151">
        <v>15000</v>
      </c>
      <c r="I155" s="59">
        <v>15000</v>
      </c>
    </row>
    <row r="156" spans="1:9" ht="14.25">
      <c r="A156" s="15">
        <v>3341</v>
      </c>
      <c r="B156" s="16">
        <v>5172</v>
      </c>
      <c r="C156" s="17" t="s">
        <v>70</v>
      </c>
      <c r="D156" s="81">
        <v>1100</v>
      </c>
      <c r="E156" s="48">
        <v>16611</v>
      </c>
      <c r="F156" s="48">
        <v>9175</v>
      </c>
      <c r="G156" s="63">
        <v>20000</v>
      </c>
      <c r="H156" s="151">
        <v>10000</v>
      </c>
      <c r="I156" s="59">
        <v>10000</v>
      </c>
    </row>
    <row r="157" spans="1:9" ht="14.25">
      <c r="A157" s="15">
        <v>3341</v>
      </c>
      <c r="B157" s="16">
        <v>5176</v>
      </c>
      <c r="C157" s="17" t="s">
        <v>181</v>
      </c>
      <c r="D157" s="81">
        <v>0</v>
      </c>
      <c r="E157" s="48">
        <v>0</v>
      </c>
      <c r="F157" s="48">
        <v>0</v>
      </c>
      <c r="G157" s="63">
        <v>1000</v>
      </c>
      <c r="H157" s="151">
        <v>1000</v>
      </c>
      <c r="I157" s="59">
        <v>1000</v>
      </c>
    </row>
    <row r="158" spans="1:9" ht="14.25">
      <c r="A158" s="15">
        <v>3341</v>
      </c>
      <c r="B158" s="16">
        <v>5901</v>
      </c>
      <c r="C158" s="17" t="s">
        <v>237</v>
      </c>
      <c r="D158" s="81">
        <v>0</v>
      </c>
      <c r="E158" s="48">
        <v>0</v>
      </c>
      <c r="F158" s="48">
        <v>0</v>
      </c>
      <c r="G158" s="63">
        <v>30000</v>
      </c>
      <c r="H158" s="151">
        <v>30000</v>
      </c>
      <c r="I158" s="59">
        <v>30000</v>
      </c>
    </row>
    <row r="159" spans="1:9" ht="14.25">
      <c r="A159" s="15">
        <v>3341</v>
      </c>
      <c r="B159" s="16">
        <v>6121</v>
      </c>
      <c r="C159" s="17" t="s">
        <v>236</v>
      </c>
      <c r="D159" s="81">
        <v>0</v>
      </c>
      <c r="E159" s="48">
        <v>0</v>
      </c>
      <c r="F159" s="48">
        <v>126541</v>
      </c>
      <c r="G159" s="63">
        <v>30000</v>
      </c>
      <c r="H159" s="151">
        <v>0</v>
      </c>
      <c r="I159" s="59">
        <v>0</v>
      </c>
    </row>
    <row r="160" spans="1:9" s="3" customFormat="1" ht="14.25">
      <c r="A160" s="8" t="s">
        <v>66</v>
      </c>
      <c r="B160" s="2">
        <v>0</v>
      </c>
      <c r="C160" s="6" t="s">
        <v>68</v>
      </c>
      <c r="D160" s="81">
        <f aca="true" t="shared" si="16" ref="D160:I160">SUM(D148:D159)</f>
        <v>697000</v>
      </c>
      <c r="E160" s="48">
        <f t="shared" si="16"/>
        <v>711845.04</v>
      </c>
      <c r="F160" s="48">
        <f t="shared" si="16"/>
        <v>857109.64</v>
      </c>
      <c r="G160" s="67">
        <f t="shared" si="16"/>
        <v>744000</v>
      </c>
      <c r="H160" s="157">
        <f t="shared" si="16"/>
        <v>749000</v>
      </c>
      <c r="I160" s="35">
        <f t="shared" si="16"/>
        <v>814000</v>
      </c>
    </row>
    <row r="161" spans="1:9" s="3" customFormat="1" ht="4.5" customHeight="1">
      <c r="A161" s="8"/>
      <c r="B161" s="2"/>
      <c r="C161" s="6"/>
      <c r="D161" s="81"/>
      <c r="E161" s="48"/>
      <c r="F161" s="48"/>
      <c r="G161" s="67"/>
      <c r="H161" s="157"/>
      <c r="I161" s="35"/>
    </row>
    <row r="162" spans="1:9" ht="14.25">
      <c r="A162" s="30">
        <v>3341</v>
      </c>
      <c r="B162" s="31">
        <v>5021</v>
      </c>
      <c r="C162" s="32" t="s">
        <v>63</v>
      </c>
      <c r="D162" s="82"/>
      <c r="E162" s="83">
        <v>12300</v>
      </c>
      <c r="F162" s="83">
        <v>14400</v>
      </c>
      <c r="G162" s="84"/>
      <c r="H162" s="158">
        <v>15000</v>
      </c>
      <c r="I162" s="109">
        <v>17000</v>
      </c>
    </row>
    <row r="163" spans="1:9" ht="14.25">
      <c r="A163" s="30">
        <v>3341</v>
      </c>
      <c r="B163" s="31">
        <v>5137</v>
      </c>
      <c r="C163" s="32" t="s">
        <v>152</v>
      </c>
      <c r="D163" s="82">
        <v>104400</v>
      </c>
      <c r="E163" s="83">
        <v>0</v>
      </c>
      <c r="F163" s="83">
        <v>0</v>
      </c>
      <c r="G163" s="84">
        <v>150000</v>
      </c>
      <c r="H163" s="158">
        <v>150000</v>
      </c>
      <c r="I163" s="109">
        <v>150000</v>
      </c>
    </row>
    <row r="164" spans="1:9" ht="14.25">
      <c r="A164" s="30">
        <v>3341</v>
      </c>
      <c r="B164" s="31">
        <v>5154</v>
      </c>
      <c r="C164" s="32" t="s">
        <v>166</v>
      </c>
      <c r="D164" s="82">
        <v>4000</v>
      </c>
      <c r="E164" s="83">
        <v>2685</v>
      </c>
      <c r="F164" s="83">
        <v>0</v>
      </c>
      <c r="G164" s="84">
        <v>5000</v>
      </c>
      <c r="H164" s="158">
        <v>0</v>
      </c>
      <c r="I164" s="109">
        <v>0</v>
      </c>
    </row>
    <row r="165" spans="1:9" ht="14.25">
      <c r="A165" s="30">
        <v>3341</v>
      </c>
      <c r="B165" s="31">
        <v>5169</v>
      </c>
      <c r="C165" s="32" t="s">
        <v>107</v>
      </c>
      <c r="D165" s="82">
        <v>55000</v>
      </c>
      <c r="E165" s="83">
        <v>28606</v>
      </c>
      <c r="F165" s="83">
        <v>12650</v>
      </c>
      <c r="G165" s="84">
        <v>115000</v>
      </c>
      <c r="H165" s="158">
        <v>30000</v>
      </c>
      <c r="I165" s="109">
        <v>30000</v>
      </c>
    </row>
    <row r="166" spans="1:9" ht="14.25">
      <c r="A166" s="30">
        <v>3341</v>
      </c>
      <c r="B166" s="31">
        <v>5171</v>
      </c>
      <c r="C166" s="32" t="s">
        <v>253</v>
      </c>
      <c r="D166" s="82">
        <v>353700</v>
      </c>
      <c r="E166" s="83">
        <v>355837.4</v>
      </c>
      <c r="F166" s="83">
        <v>394629.4</v>
      </c>
      <c r="G166" s="84">
        <v>400000</v>
      </c>
      <c r="H166" s="158">
        <v>400000</v>
      </c>
      <c r="I166" s="109">
        <v>400000</v>
      </c>
    </row>
    <row r="167" spans="1:9" ht="14.25">
      <c r="A167" s="30">
        <v>3341</v>
      </c>
      <c r="B167" s="31">
        <v>6122</v>
      </c>
      <c r="C167" s="32" t="s">
        <v>234</v>
      </c>
      <c r="D167" s="82">
        <v>0</v>
      </c>
      <c r="E167" s="83">
        <v>0</v>
      </c>
      <c r="F167" s="83">
        <v>62920</v>
      </c>
      <c r="G167" s="84">
        <v>400000</v>
      </c>
      <c r="H167" s="158">
        <v>0</v>
      </c>
      <c r="I167" s="109"/>
    </row>
    <row r="168" spans="1:9" s="3" customFormat="1" ht="14.25">
      <c r="A168" s="9" t="s">
        <v>66</v>
      </c>
      <c r="B168" s="5">
        <v>1</v>
      </c>
      <c r="C168" s="7" t="s">
        <v>69</v>
      </c>
      <c r="D168" s="82">
        <f aca="true" t="shared" si="17" ref="D168:I168">SUM(D162:D167)</f>
        <v>517100</v>
      </c>
      <c r="E168" s="83">
        <f t="shared" si="17"/>
        <v>399428.4</v>
      </c>
      <c r="F168" s="83">
        <f t="shared" si="17"/>
        <v>484599.4</v>
      </c>
      <c r="G168" s="85">
        <f t="shared" si="17"/>
        <v>1070000</v>
      </c>
      <c r="H168" s="159">
        <f t="shared" si="17"/>
        <v>595000</v>
      </c>
      <c r="I168" s="110">
        <f t="shared" si="17"/>
        <v>597000</v>
      </c>
    </row>
    <row r="169" spans="1:9" s="3" customFormat="1" ht="4.5" customHeight="1">
      <c r="A169" s="8"/>
      <c r="B169" s="2"/>
      <c r="C169" s="6"/>
      <c r="D169" s="81"/>
      <c r="E169" s="48"/>
      <c r="F169" s="48"/>
      <c r="G169" s="67"/>
      <c r="H169" s="157"/>
      <c r="I169" s="35"/>
    </row>
    <row r="170" spans="1:9" ht="14.25">
      <c r="A170" s="15">
        <v>3341</v>
      </c>
      <c r="B170" s="16">
        <v>5021</v>
      </c>
      <c r="C170" s="17" t="s">
        <v>123</v>
      </c>
      <c r="D170" s="81">
        <v>30000</v>
      </c>
      <c r="E170" s="48">
        <v>36000</v>
      </c>
      <c r="F170" s="48">
        <v>30000</v>
      </c>
      <c r="G170" s="37">
        <v>30000</v>
      </c>
      <c r="H170" s="151">
        <v>30000</v>
      </c>
      <c r="I170" s="59">
        <v>55000</v>
      </c>
    </row>
    <row r="171" spans="1:9" ht="14.25">
      <c r="A171" s="15">
        <v>3341</v>
      </c>
      <c r="B171" s="16">
        <v>5169</v>
      </c>
      <c r="C171" s="17" t="s">
        <v>235</v>
      </c>
      <c r="D171" s="81">
        <v>31450</v>
      </c>
      <c r="E171" s="48">
        <v>52596</v>
      </c>
      <c r="F171" s="48">
        <v>37510</v>
      </c>
      <c r="G171" s="37">
        <v>70000</v>
      </c>
      <c r="H171" s="151">
        <v>40000</v>
      </c>
      <c r="I171" s="59">
        <v>60000</v>
      </c>
    </row>
    <row r="172" spans="1:9" s="3" customFormat="1" ht="14.25">
      <c r="A172" s="8" t="s">
        <v>66</v>
      </c>
      <c r="B172" s="2">
        <v>2</v>
      </c>
      <c r="C172" s="6" t="s">
        <v>67</v>
      </c>
      <c r="D172" s="81">
        <f>SUM(D170:D171)</f>
        <v>61450</v>
      </c>
      <c r="E172" s="48">
        <f>SUM(E170:E171)</f>
        <v>88596</v>
      </c>
      <c r="F172" s="48">
        <v>67510</v>
      </c>
      <c r="G172" s="67">
        <f>SUM(G170:G171)</f>
        <v>100000</v>
      </c>
      <c r="H172" s="157">
        <f>SUM(H170:H171)</f>
        <v>70000</v>
      </c>
      <c r="I172" s="35">
        <f>SUM(I170:I171)</f>
        <v>115000</v>
      </c>
    </row>
    <row r="173" spans="1:9" ht="15">
      <c r="A173" s="18"/>
      <c r="B173" s="19"/>
      <c r="C173" s="20" t="s">
        <v>1</v>
      </c>
      <c r="D173" s="51">
        <f>D160+D168+D172+221</f>
        <v>1275771</v>
      </c>
      <c r="E173" s="52">
        <f>E160+E168+E172</f>
        <v>1199869.44</v>
      </c>
      <c r="F173" s="52">
        <f>F160+F168+F172</f>
        <v>1409219.04</v>
      </c>
      <c r="G173" s="53">
        <f>G160+G168+G172</f>
        <v>1914000</v>
      </c>
      <c r="H173" s="152">
        <f>H160+H168+H172</f>
        <v>1414000</v>
      </c>
      <c r="I173" s="54">
        <f>I160+I168+I172</f>
        <v>1526000</v>
      </c>
    </row>
    <row r="174" spans="1:9" ht="15">
      <c r="A174" s="12"/>
      <c r="B174" s="29"/>
      <c r="C174" s="28" t="s">
        <v>44</v>
      </c>
      <c r="D174" s="74"/>
      <c r="E174" s="45"/>
      <c r="F174" s="45"/>
      <c r="G174" s="75"/>
      <c r="H174" s="155"/>
      <c r="I174" s="76"/>
    </row>
    <row r="175" spans="1:9" ht="14.25">
      <c r="A175" s="15">
        <v>3349</v>
      </c>
      <c r="B175" s="16">
        <v>5021</v>
      </c>
      <c r="C175" s="17" t="s">
        <v>123</v>
      </c>
      <c r="D175" s="35">
        <v>35400</v>
      </c>
      <c r="E175" s="36">
        <v>28275</v>
      </c>
      <c r="F175" s="36">
        <v>30525</v>
      </c>
      <c r="G175" s="37">
        <v>40000</v>
      </c>
      <c r="H175" s="151">
        <v>40000</v>
      </c>
      <c r="I175" s="59">
        <v>32000</v>
      </c>
    </row>
    <row r="176" spans="1:9" ht="14.25">
      <c r="A176" s="15">
        <v>3349</v>
      </c>
      <c r="B176" s="16">
        <v>5136</v>
      </c>
      <c r="C176" s="17" t="s">
        <v>150</v>
      </c>
      <c r="D176" s="35">
        <v>86755</v>
      </c>
      <c r="E176" s="36">
        <v>59949</v>
      </c>
      <c r="F176" s="36">
        <v>67938</v>
      </c>
      <c r="G176" s="37">
        <v>90000</v>
      </c>
      <c r="H176" s="151">
        <v>70000</v>
      </c>
      <c r="I176" s="59">
        <v>75000</v>
      </c>
    </row>
    <row r="177" spans="1:9" ht="14.25">
      <c r="A177" s="15">
        <v>3349</v>
      </c>
      <c r="B177" s="16">
        <v>5138</v>
      </c>
      <c r="C177" s="130" t="s">
        <v>210</v>
      </c>
      <c r="D177" s="35">
        <v>28116</v>
      </c>
      <c r="E177" s="36">
        <v>21287</v>
      </c>
      <c r="F177" s="36">
        <v>21718</v>
      </c>
      <c r="G177" s="37">
        <v>30000</v>
      </c>
      <c r="H177" s="151">
        <v>40000</v>
      </c>
      <c r="I177" s="59">
        <v>20000</v>
      </c>
    </row>
    <row r="178" spans="1:9" ht="14.25">
      <c r="A178" s="15">
        <v>3349</v>
      </c>
      <c r="B178" s="16">
        <v>5139</v>
      </c>
      <c r="C178" s="17" t="s">
        <v>65</v>
      </c>
      <c r="D178" s="35">
        <v>1201</v>
      </c>
      <c r="E178" s="36">
        <v>1224</v>
      </c>
      <c r="F178" s="36">
        <v>6630</v>
      </c>
      <c r="G178" s="37">
        <v>2000</v>
      </c>
      <c r="H178" s="151">
        <v>2000</v>
      </c>
      <c r="I178" s="59">
        <v>7000</v>
      </c>
    </row>
    <row r="179" spans="1:9" ht="14.25">
      <c r="A179" s="15">
        <v>3349</v>
      </c>
      <c r="B179" s="16">
        <v>5167</v>
      </c>
      <c r="C179" s="17" t="s">
        <v>177</v>
      </c>
      <c r="D179" s="35">
        <v>0</v>
      </c>
      <c r="E179" s="36">
        <v>0</v>
      </c>
      <c r="F179" s="36">
        <v>1900</v>
      </c>
      <c r="G179" s="37"/>
      <c r="H179" s="151">
        <v>0</v>
      </c>
      <c r="I179" s="59">
        <v>0</v>
      </c>
    </row>
    <row r="180" spans="1:9" ht="14.25">
      <c r="A180" s="15">
        <v>3349</v>
      </c>
      <c r="B180" s="16">
        <v>5169</v>
      </c>
      <c r="C180" s="17" t="s">
        <v>267</v>
      </c>
      <c r="D180" s="35">
        <v>28116</v>
      </c>
      <c r="E180" s="36">
        <v>26500</v>
      </c>
      <c r="F180" s="36">
        <v>28700</v>
      </c>
      <c r="G180" s="37"/>
      <c r="H180" s="151">
        <v>30000</v>
      </c>
      <c r="I180" s="59">
        <v>35000</v>
      </c>
    </row>
    <row r="181" spans="1:9" ht="15">
      <c r="A181" s="18"/>
      <c r="B181" s="19"/>
      <c r="C181" s="20" t="s">
        <v>1</v>
      </c>
      <c r="D181" s="51">
        <f aca="true" t="shared" si="18" ref="D181:I181">SUM(D175:D180)</f>
        <v>179588</v>
      </c>
      <c r="E181" s="52">
        <f t="shared" si="18"/>
        <v>137235</v>
      </c>
      <c r="F181" s="52">
        <f t="shared" si="18"/>
        <v>157411</v>
      </c>
      <c r="G181" s="53">
        <f t="shared" si="18"/>
        <v>162000</v>
      </c>
      <c r="H181" s="152">
        <f t="shared" si="18"/>
        <v>182000</v>
      </c>
      <c r="I181" s="54">
        <f t="shared" si="18"/>
        <v>169000</v>
      </c>
    </row>
    <row r="182" spans="1:9" ht="15">
      <c r="A182" s="12"/>
      <c r="B182" s="29"/>
      <c r="C182" s="28" t="s">
        <v>22</v>
      </c>
      <c r="D182" s="74"/>
      <c r="E182" s="45"/>
      <c r="F182" s="45"/>
      <c r="G182" s="75"/>
      <c r="H182" s="155"/>
      <c r="I182" s="76"/>
    </row>
    <row r="183" spans="1:9" ht="14.25">
      <c r="A183" s="15">
        <v>3392</v>
      </c>
      <c r="B183" s="16">
        <v>5011</v>
      </c>
      <c r="C183" s="17" t="s">
        <v>2</v>
      </c>
      <c r="D183" s="35">
        <v>190793</v>
      </c>
      <c r="E183" s="36">
        <v>199819</v>
      </c>
      <c r="F183" s="36">
        <v>206434</v>
      </c>
      <c r="G183" s="37">
        <v>230000</v>
      </c>
      <c r="H183" s="151">
        <v>210000</v>
      </c>
      <c r="I183" s="132">
        <f>H183*1.1</f>
        <v>231000.00000000003</v>
      </c>
    </row>
    <row r="184" spans="1:9" ht="14.25">
      <c r="A184" s="15">
        <v>3392</v>
      </c>
      <c r="B184" s="16">
        <v>5021</v>
      </c>
      <c r="C184" s="17" t="s">
        <v>123</v>
      </c>
      <c r="D184" s="35">
        <v>180</v>
      </c>
      <c r="E184" s="36">
        <v>0</v>
      </c>
      <c r="F184" s="36">
        <v>1000</v>
      </c>
      <c r="G184" s="37">
        <v>10000</v>
      </c>
      <c r="H184" s="151">
        <v>10000</v>
      </c>
      <c r="I184" s="132">
        <v>10000</v>
      </c>
    </row>
    <row r="185" spans="1:9" ht="14.25">
      <c r="A185" s="15">
        <v>3392</v>
      </c>
      <c r="B185" s="16">
        <v>5031</v>
      </c>
      <c r="C185" s="17" t="s">
        <v>3</v>
      </c>
      <c r="D185" s="35">
        <v>47698</v>
      </c>
      <c r="E185" s="36">
        <v>49954.75</v>
      </c>
      <c r="F185" s="36">
        <v>51608.5</v>
      </c>
      <c r="G185" s="37">
        <v>57000</v>
      </c>
      <c r="H185" s="151">
        <v>53000</v>
      </c>
      <c r="I185" s="59">
        <f>CEILING(I183*0.26,1000)</f>
        <v>61000</v>
      </c>
    </row>
    <row r="186" spans="1:9" ht="14.25">
      <c r="A186" s="15">
        <v>3392</v>
      </c>
      <c r="B186" s="16">
        <v>5032</v>
      </c>
      <c r="C186" s="17" t="s">
        <v>144</v>
      </c>
      <c r="D186" s="35">
        <v>17169</v>
      </c>
      <c r="E186" s="36">
        <v>17983</v>
      </c>
      <c r="F186" s="36">
        <v>18581</v>
      </c>
      <c r="G186" s="37">
        <v>21000</v>
      </c>
      <c r="H186" s="151">
        <v>19000</v>
      </c>
      <c r="I186" s="59">
        <f>CEILING(I183*0.09,1000)</f>
        <v>21000</v>
      </c>
    </row>
    <row r="187" spans="1:9" ht="14.25">
      <c r="A187" s="15">
        <v>3392</v>
      </c>
      <c r="B187" s="16">
        <v>5132</v>
      </c>
      <c r="C187" s="17" t="s">
        <v>9</v>
      </c>
      <c r="D187" s="35">
        <v>0</v>
      </c>
      <c r="E187" s="36">
        <v>0</v>
      </c>
      <c r="F187" s="36">
        <v>0</v>
      </c>
      <c r="G187" s="37">
        <v>1000</v>
      </c>
      <c r="H187" s="151">
        <v>1000</v>
      </c>
      <c r="I187" s="132">
        <v>0</v>
      </c>
    </row>
    <row r="188" spans="1:9" ht="14.25">
      <c r="A188" s="15">
        <v>3392</v>
      </c>
      <c r="B188" s="16">
        <v>5133</v>
      </c>
      <c r="C188" s="17" t="s">
        <v>148</v>
      </c>
      <c r="D188" s="35">
        <v>0</v>
      </c>
      <c r="E188" s="36">
        <v>0</v>
      </c>
      <c r="F188" s="36">
        <v>482</v>
      </c>
      <c r="G188" s="37">
        <v>1000</v>
      </c>
      <c r="H188" s="151">
        <v>1000</v>
      </c>
      <c r="I188" s="132">
        <v>1000</v>
      </c>
    </row>
    <row r="189" spans="1:9" ht="14.25">
      <c r="A189" s="15">
        <v>3392</v>
      </c>
      <c r="B189" s="16">
        <v>5134</v>
      </c>
      <c r="C189" s="17" t="s">
        <v>7</v>
      </c>
      <c r="D189" s="35">
        <v>999</v>
      </c>
      <c r="E189" s="36">
        <v>900</v>
      </c>
      <c r="F189" s="36">
        <v>500</v>
      </c>
      <c r="G189" s="37">
        <v>2000</v>
      </c>
      <c r="H189" s="151">
        <v>2000</v>
      </c>
      <c r="I189" s="132">
        <v>0</v>
      </c>
    </row>
    <row r="190" spans="1:9" ht="27">
      <c r="A190" s="15">
        <v>3392</v>
      </c>
      <c r="B190" s="16">
        <v>5137</v>
      </c>
      <c r="C190" s="17" t="s">
        <v>151</v>
      </c>
      <c r="D190" s="35"/>
      <c r="E190" s="36">
        <v>99791</v>
      </c>
      <c r="F190" s="36">
        <v>0</v>
      </c>
      <c r="G190" s="37">
        <v>40000</v>
      </c>
      <c r="H190" s="151">
        <v>0</v>
      </c>
      <c r="I190" s="59">
        <v>0</v>
      </c>
    </row>
    <row r="191" spans="1:9" ht="14.25">
      <c r="A191" s="15">
        <v>3392</v>
      </c>
      <c r="B191" s="16">
        <v>5139</v>
      </c>
      <c r="C191" s="17" t="s">
        <v>160</v>
      </c>
      <c r="D191" s="35">
        <v>11631</v>
      </c>
      <c r="E191" s="36">
        <v>15418</v>
      </c>
      <c r="F191" s="36">
        <v>20468.5</v>
      </c>
      <c r="G191" s="37">
        <v>25000</v>
      </c>
      <c r="H191" s="151">
        <v>25000</v>
      </c>
      <c r="I191" s="132">
        <v>25000</v>
      </c>
    </row>
    <row r="192" spans="1:9" ht="14.25">
      <c r="A192" s="15">
        <v>3392</v>
      </c>
      <c r="B192" s="16">
        <v>5151</v>
      </c>
      <c r="C192" s="17" t="s">
        <v>4</v>
      </c>
      <c r="D192" s="35">
        <v>59615</v>
      </c>
      <c r="E192" s="36">
        <v>59231</v>
      </c>
      <c r="F192" s="36">
        <v>61567</v>
      </c>
      <c r="G192" s="37">
        <v>65000</v>
      </c>
      <c r="H192" s="151">
        <v>65000</v>
      </c>
      <c r="I192" s="132">
        <v>65000</v>
      </c>
    </row>
    <row r="193" spans="1:9" ht="14.25">
      <c r="A193" s="15">
        <v>3392</v>
      </c>
      <c r="B193" s="16">
        <v>5153</v>
      </c>
      <c r="C193" s="17" t="s">
        <v>290</v>
      </c>
      <c r="D193" s="35">
        <v>141635</v>
      </c>
      <c r="E193" s="36">
        <v>86411.57</v>
      </c>
      <c r="F193" s="36">
        <v>232282</v>
      </c>
      <c r="G193" s="37">
        <v>170000</v>
      </c>
      <c r="H193" s="151">
        <v>150000</v>
      </c>
      <c r="I193" s="60">
        <v>250000</v>
      </c>
    </row>
    <row r="194" spans="1:9" ht="14.25">
      <c r="A194" s="15">
        <v>3392</v>
      </c>
      <c r="B194" s="16">
        <v>5154</v>
      </c>
      <c r="C194" s="17" t="s">
        <v>165</v>
      </c>
      <c r="D194" s="35">
        <v>84469</v>
      </c>
      <c r="E194" s="36">
        <v>60917.07</v>
      </c>
      <c r="F194" s="36">
        <v>78640</v>
      </c>
      <c r="G194" s="37">
        <v>130000</v>
      </c>
      <c r="H194" s="151">
        <v>100000</v>
      </c>
      <c r="I194" s="132">
        <v>100000</v>
      </c>
    </row>
    <row r="195" spans="1:9" ht="14.25">
      <c r="A195" s="15">
        <v>3392</v>
      </c>
      <c r="B195" s="16">
        <v>5162</v>
      </c>
      <c r="C195" s="17" t="s">
        <v>170</v>
      </c>
      <c r="D195" s="35">
        <v>235</v>
      </c>
      <c r="E195" s="36">
        <v>196.77</v>
      </c>
      <c r="F195" s="36">
        <v>109.53</v>
      </c>
      <c r="G195" s="37">
        <v>1000</v>
      </c>
      <c r="H195" s="151">
        <v>1000</v>
      </c>
      <c r="I195" s="132">
        <v>1000</v>
      </c>
    </row>
    <row r="196" spans="1:9" ht="14.25">
      <c r="A196" s="15">
        <v>3392</v>
      </c>
      <c r="B196" s="16">
        <v>5167</v>
      </c>
      <c r="C196" s="17" t="s">
        <v>177</v>
      </c>
      <c r="D196" s="35">
        <v>3533</v>
      </c>
      <c r="E196" s="36"/>
      <c r="F196" s="36">
        <v>0</v>
      </c>
      <c r="G196" s="37"/>
      <c r="H196" s="151"/>
      <c r="I196" s="132">
        <v>0</v>
      </c>
    </row>
    <row r="197" spans="1:9" ht="14.25">
      <c r="A197" s="15">
        <v>3392</v>
      </c>
      <c r="B197" s="16">
        <v>5169</v>
      </c>
      <c r="C197" s="17" t="s">
        <v>125</v>
      </c>
      <c r="D197" s="35">
        <v>43180</v>
      </c>
      <c r="E197" s="36">
        <v>47901.28</v>
      </c>
      <c r="F197" s="36">
        <v>37943</v>
      </c>
      <c r="G197" s="37">
        <v>45000</v>
      </c>
      <c r="H197" s="151">
        <v>45000</v>
      </c>
      <c r="I197" s="132">
        <v>40000</v>
      </c>
    </row>
    <row r="198" spans="1:9" ht="14.25">
      <c r="A198" s="15">
        <v>3392</v>
      </c>
      <c r="B198" s="16">
        <v>5171</v>
      </c>
      <c r="C198" s="17" t="s">
        <v>254</v>
      </c>
      <c r="D198" s="35">
        <v>8577</v>
      </c>
      <c r="E198" s="36">
        <v>56542</v>
      </c>
      <c r="F198" s="36">
        <v>48343.36</v>
      </c>
      <c r="G198" s="37">
        <v>90000</v>
      </c>
      <c r="H198" s="151">
        <v>60000</v>
      </c>
      <c r="I198" s="132">
        <v>60000</v>
      </c>
    </row>
    <row r="199" spans="1:9" ht="14.25">
      <c r="A199" s="15">
        <v>3392</v>
      </c>
      <c r="B199" s="16">
        <v>5424</v>
      </c>
      <c r="C199" s="17" t="s">
        <v>196</v>
      </c>
      <c r="D199" s="35">
        <v>0</v>
      </c>
      <c r="E199" s="36">
        <v>0</v>
      </c>
      <c r="F199" s="36">
        <v>0</v>
      </c>
      <c r="G199" s="37">
        <v>3000</v>
      </c>
      <c r="H199" s="151">
        <v>3000</v>
      </c>
      <c r="I199" s="132">
        <v>3000</v>
      </c>
    </row>
    <row r="200" spans="1:9" ht="39.75">
      <c r="A200" s="15">
        <v>3392</v>
      </c>
      <c r="B200" s="16">
        <v>6121</v>
      </c>
      <c r="C200" s="17" t="s">
        <v>255</v>
      </c>
      <c r="D200" s="35">
        <v>104250</v>
      </c>
      <c r="E200" s="36">
        <v>1785212</v>
      </c>
      <c r="F200" s="36">
        <v>641764</v>
      </c>
      <c r="G200" s="37">
        <v>1950000</v>
      </c>
      <c r="H200" s="151">
        <v>4000000</v>
      </c>
      <c r="I200" s="59">
        <v>0</v>
      </c>
    </row>
    <row r="201" spans="1:9" ht="14.25">
      <c r="A201" s="15">
        <v>3392</v>
      </c>
      <c r="B201" s="16">
        <v>6122</v>
      </c>
      <c r="C201" s="17" t="s">
        <v>203</v>
      </c>
      <c r="D201" s="35"/>
      <c r="E201" s="36">
        <v>50578</v>
      </c>
      <c r="F201" s="36">
        <v>0</v>
      </c>
      <c r="G201" s="37"/>
      <c r="H201" s="151">
        <v>0</v>
      </c>
      <c r="I201" s="59">
        <v>0</v>
      </c>
    </row>
    <row r="202" spans="1:9" ht="15">
      <c r="A202" s="18"/>
      <c r="B202" s="19"/>
      <c r="C202" s="20" t="s">
        <v>1</v>
      </c>
      <c r="D202" s="51">
        <f aca="true" t="shared" si="19" ref="D202:I202">SUM(D183:D201)</f>
        <v>713964</v>
      </c>
      <c r="E202" s="52">
        <f t="shared" si="19"/>
        <v>2530855.44</v>
      </c>
      <c r="F202" s="52">
        <f t="shared" si="19"/>
        <v>1399722.8900000001</v>
      </c>
      <c r="G202" s="53">
        <f t="shared" si="19"/>
        <v>2841000</v>
      </c>
      <c r="H202" s="152">
        <f t="shared" si="19"/>
        <v>4745000</v>
      </c>
      <c r="I202" s="54">
        <f t="shared" si="19"/>
        <v>868000</v>
      </c>
    </row>
    <row r="203" spans="1:9" ht="15">
      <c r="A203" s="12"/>
      <c r="B203" s="29"/>
      <c r="C203" s="28" t="s">
        <v>13</v>
      </c>
      <c r="D203" s="74"/>
      <c r="E203" s="45"/>
      <c r="F203" s="45"/>
      <c r="G203" s="75"/>
      <c r="H203" s="155"/>
      <c r="I203" s="76"/>
    </row>
    <row r="204" spans="1:9" ht="14.25">
      <c r="A204" s="15">
        <v>3399</v>
      </c>
      <c r="B204" s="16">
        <v>5021</v>
      </c>
      <c r="C204" s="17" t="s">
        <v>142</v>
      </c>
      <c r="D204" s="35">
        <v>7380</v>
      </c>
      <c r="E204" s="36">
        <v>8850</v>
      </c>
      <c r="F204" s="36">
        <v>7600</v>
      </c>
      <c r="G204" s="37">
        <v>15000</v>
      </c>
      <c r="H204" s="151">
        <v>15000</v>
      </c>
      <c r="I204" s="59">
        <v>15000</v>
      </c>
    </row>
    <row r="205" spans="1:9" ht="28.5">
      <c r="A205" s="15">
        <v>3399</v>
      </c>
      <c r="B205" s="16">
        <v>5139</v>
      </c>
      <c r="C205" s="17" t="s">
        <v>114</v>
      </c>
      <c r="D205" s="35">
        <v>8762</v>
      </c>
      <c r="E205" s="36">
        <v>6127</v>
      </c>
      <c r="F205" s="36">
        <v>7238</v>
      </c>
      <c r="G205" s="37">
        <v>10000</v>
      </c>
      <c r="H205" s="151">
        <v>10000</v>
      </c>
      <c r="I205" s="59">
        <v>10000</v>
      </c>
    </row>
    <row r="206" spans="1:9" ht="14.25">
      <c r="A206" s="15">
        <v>3399</v>
      </c>
      <c r="B206" s="16">
        <v>5175</v>
      </c>
      <c r="C206" s="17" t="s">
        <v>10</v>
      </c>
      <c r="D206" s="35">
        <v>0</v>
      </c>
      <c r="E206" s="36">
        <v>64</v>
      </c>
      <c r="F206" s="36">
        <v>191</v>
      </c>
      <c r="G206" s="37">
        <v>2000</v>
      </c>
      <c r="H206" s="151">
        <v>2000</v>
      </c>
      <c r="I206" s="59">
        <v>2000</v>
      </c>
    </row>
    <row r="207" spans="1:9" ht="14.25">
      <c r="A207" s="15">
        <v>3399</v>
      </c>
      <c r="B207" s="16">
        <v>5194</v>
      </c>
      <c r="C207" s="17" t="s">
        <v>185</v>
      </c>
      <c r="D207" s="35">
        <v>36727</v>
      </c>
      <c r="E207" s="36">
        <v>46544</v>
      </c>
      <c r="F207" s="36">
        <v>48257</v>
      </c>
      <c r="G207" s="37">
        <v>50000</v>
      </c>
      <c r="H207" s="151">
        <v>50000</v>
      </c>
      <c r="I207" s="59">
        <v>50000</v>
      </c>
    </row>
    <row r="208" spans="1:9" ht="14.25">
      <c r="A208" s="15">
        <v>3399</v>
      </c>
      <c r="B208" s="16">
        <v>5492</v>
      </c>
      <c r="C208" s="17" t="s">
        <v>197</v>
      </c>
      <c r="D208" s="35">
        <v>32000</v>
      </c>
      <c r="E208" s="36">
        <v>25000</v>
      </c>
      <c r="F208" s="36">
        <v>29000</v>
      </c>
      <c r="G208" s="37">
        <v>33000</v>
      </c>
      <c r="H208" s="151">
        <v>33000</v>
      </c>
      <c r="I208" s="59">
        <v>33000</v>
      </c>
    </row>
    <row r="209" spans="1:9" ht="15">
      <c r="A209" s="18"/>
      <c r="B209" s="19"/>
      <c r="C209" s="20" t="s">
        <v>1</v>
      </c>
      <c r="D209" s="51">
        <f aca="true" t="shared" si="20" ref="D209:I209">SUM(D204:D208)</f>
        <v>84869</v>
      </c>
      <c r="E209" s="52">
        <f t="shared" si="20"/>
        <v>86585</v>
      </c>
      <c r="F209" s="52">
        <f t="shared" si="20"/>
        <v>92286</v>
      </c>
      <c r="G209" s="53">
        <f t="shared" si="20"/>
        <v>110000</v>
      </c>
      <c r="H209" s="152">
        <f t="shared" si="20"/>
        <v>110000</v>
      </c>
      <c r="I209" s="54">
        <f t="shared" si="20"/>
        <v>110000</v>
      </c>
    </row>
    <row r="210" spans="1:9" ht="15">
      <c r="A210" s="12"/>
      <c r="B210" s="29"/>
      <c r="C210" s="28" t="s">
        <v>23</v>
      </c>
      <c r="D210" s="74"/>
      <c r="E210" s="45"/>
      <c r="F210" s="45"/>
      <c r="G210" s="75"/>
      <c r="H210" s="155"/>
      <c r="I210" s="76"/>
    </row>
    <row r="211" spans="1:9" ht="14.25">
      <c r="A211" s="15">
        <v>3419</v>
      </c>
      <c r="B211" s="16">
        <v>5137</v>
      </c>
      <c r="C211" s="17" t="s">
        <v>153</v>
      </c>
      <c r="D211" s="35"/>
      <c r="E211" s="36">
        <v>88548</v>
      </c>
      <c r="F211" s="36">
        <v>11892</v>
      </c>
      <c r="G211" s="64"/>
      <c r="H211" s="151">
        <v>30000</v>
      </c>
      <c r="I211" s="59">
        <v>0</v>
      </c>
    </row>
    <row r="212" spans="1:9" ht="14.25">
      <c r="A212" s="15">
        <v>3419</v>
      </c>
      <c r="B212" s="16">
        <v>5139</v>
      </c>
      <c r="C212" s="17" t="s">
        <v>256</v>
      </c>
      <c r="D212" s="35">
        <v>7321</v>
      </c>
      <c r="E212" s="36">
        <v>21392</v>
      </c>
      <c r="F212" s="36">
        <v>5504</v>
      </c>
      <c r="G212" s="64"/>
      <c r="H212" s="151">
        <v>20000</v>
      </c>
      <c r="I212" s="59">
        <v>5000</v>
      </c>
    </row>
    <row r="213" spans="1:9" ht="14.25">
      <c r="A213" s="15">
        <v>3419</v>
      </c>
      <c r="B213" s="16">
        <v>5154</v>
      </c>
      <c r="C213" s="17" t="s">
        <v>165</v>
      </c>
      <c r="D213" s="35">
        <v>18941</v>
      </c>
      <c r="E213" s="36">
        <v>0</v>
      </c>
      <c r="F213" s="36">
        <v>0</v>
      </c>
      <c r="G213" s="86">
        <v>0</v>
      </c>
      <c r="H213" s="151">
        <v>0</v>
      </c>
      <c r="I213" s="59">
        <v>0</v>
      </c>
    </row>
    <row r="214" spans="1:9" ht="14.25">
      <c r="A214" s="15">
        <v>3419</v>
      </c>
      <c r="B214" s="16">
        <v>5156</v>
      </c>
      <c r="C214" s="17" t="s">
        <v>169</v>
      </c>
      <c r="D214" s="35">
        <v>0</v>
      </c>
      <c r="E214" s="36">
        <v>0</v>
      </c>
      <c r="F214" s="36">
        <v>0</v>
      </c>
      <c r="G214" s="64">
        <v>0</v>
      </c>
      <c r="H214" s="151">
        <v>0</v>
      </c>
      <c r="I214" s="59">
        <v>0</v>
      </c>
    </row>
    <row r="215" spans="1:9" ht="14.25">
      <c r="A215" s="15">
        <v>3419</v>
      </c>
      <c r="B215" s="16">
        <v>5169</v>
      </c>
      <c r="C215" s="17" t="s">
        <v>239</v>
      </c>
      <c r="D215" s="35">
        <v>6038</v>
      </c>
      <c r="E215" s="36">
        <v>0</v>
      </c>
      <c r="F215" s="36">
        <v>0</v>
      </c>
      <c r="G215" s="64">
        <v>0</v>
      </c>
      <c r="H215" s="151">
        <v>0</v>
      </c>
      <c r="I215" s="59">
        <v>0</v>
      </c>
    </row>
    <row r="216" spans="1:9" ht="14.25">
      <c r="A216" s="15">
        <v>3419</v>
      </c>
      <c r="B216" s="16">
        <v>5171</v>
      </c>
      <c r="C216" s="17" t="s">
        <v>40</v>
      </c>
      <c r="D216" s="35">
        <v>3380</v>
      </c>
      <c r="E216" s="36">
        <v>0</v>
      </c>
      <c r="F216" s="36">
        <v>5659</v>
      </c>
      <c r="G216" s="64"/>
      <c r="H216" s="151">
        <v>0</v>
      </c>
      <c r="I216" s="59">
        <v>0</v>
      </c>
    </row>
    <row r="217" spans="1:9" ht="14.25">
      <c r="A217" s="15">
        <v>3419</v>
      </c>
      <c r="B217" s="16">
        <v>6121</v>
      </c>
      <c r="C217" s="17" t="s">
        <v>238</v>
      </c>
      <c r="D217" s="35">
        <v>85789</v>
      </c>
      <c r="E217" s="36">
        <v>345208</v>
      </c>
      <c r="F217" s="36">
        <v>18659</v>
      </c>
      <c r="G217" s="37">
        <f>1200000</f>
        <v>1200000</v>
      </c>
      <c r="H217" s="151">
        <v>20000</v>
      </c>
      <c r="I217" s="59">
        <v>0</v>
      </c>
    </row>
    <row r="218" spans="1:9" ht="15">
      <c r="A218" s="18"/>
      <c r="B218" s="19"/>
      <c r="C218" s="20" t="s">
        <v>1</v>
      </c>
      <c r="D218" s="51">
        <f aca="true" t="shared" si="21" ref="D218:I218">SUM(D211:D217)</f>
        <v>121469</v>
      </c>
      <c r="E218" s="52">
        <f t="shared" si="21"/>
        <v>455148</v>
      </c>
      <c r="F218" s="52">
        <f t="shared" si="21"/>
        <v>41714</v>
      </c>
      <c r="G218" s="53">
        <f t="shared" si="21"/>
        <v>1200000</v>
      </c>
      <c r="H218" s="152">
        <f t="shared" si="21"/>
        <v>70000</v>
      </c>
      <c r="I218" s="54">
        <f t="shared" si="21"/>
        <v>5000</v>
      </c>
    </row>
    <row r="219" spans="1:9" ht="15">
      <c r="A219" s="119"/>
      <c r="B219" s="120"/>
      <c r="C219" s="180" t="s">
        <v>24</v>
      </c>
      <c r="D219" s="121"/>
      <c r="E219" s="122"/>
      <c r="F219" s="122"/>
      <c r="G219" s="123"/>
      <c r="H219" s="160"/>
      <c r="I219" s="124"/>
    </row>
    <row r="220" spans="1:9" s="140" customFormat="1" ht="14.25">
      <c r="A220" s="133">
        <v>3421</v>
      </c>
      <c r="B220" s="134">
        <v>5139</v>
      </c>
      <c r="C220" s="135" t="s">
        <v>65</v>
      </c>
      <c r="D220" s="136">
        <v>2000</v>
      </c>
      <c r="E220" s="137">
        <v>1558</v>
      </c>
      <c r="F220" s="137">
        <v>0</v>
      </c>
      <c r="G220" s="138">
        <v>5000</v>
      </c>
      <c r="H220" s="161">
        <v>0</v>
      </c>
      <c r="I220" s="139">
        <v>0</v>
      </c>
    </row>
    <row r="221" spans="1:9" s="140" customFormat="1" ht="14.25">
      <c r="A221" s="141">
        <v>3421</v>
      </c>
      <c r="B221" s="142">
        <v>5151</v>
      </c>
      <c r="C221" s="130" t="s">
        <v>4</v>
      </c>
      <c r="D221" s="143">
        <v>0</v>
      </c>
      <c r="E221" s="144">
        <v>0</v>
      </c>
      <c r="F221" s="144">
        <v>0</v>
      </c>
      <c r="G221" s="145">
        <v>1000</v>
      </c>
      <c r="H221" s="151">
        <v>0</v>
      </c>
      <c r="I221" s="132">
        <v>0</v>
      </c>
    </row>
    <row r="222" spans="1:9" s="140" customFormat="1" ht="14.25">
      <c r="A222" s="141">
        <v>3421</v>
      </c>
      <c r="B222" s="142">
        <v>5153</v>
      </c>
      <c r="C222" s="130" t="s">
        <v>6</v>
      </c>
      <c r="D222" s="143">
        <v>24726</v>
      </c>
      <c r="E222" s="144">
        <v>13035.69</v>
      </c>
      <c r="F222" s="144">
        <v>38014</v>
      </c>
      <c r="G222" s="145">
        <v>25000</v>
      </c>
      <c r="H222" s="151">
        <v>25000</v>
      </c>
      <c r="I222" s="132">
        <v>35000</v>
      </c>
    </row>
    <row r="223" spans="1:9" s="140" customFormat="1" ht="14.25">
      <c r="A223" s="141">
        <v>3421</v>
      </c>
      <c r="B223" s="142">
        <v>5154</v>
      </c>
      <c r="C223" s="130" t="s">
        <v>165</v>
      </c>
      <c r="D223" s="143">
        <v>11370</v>
      </c>
      <c r="E223" s="144">
        <v>10433.27</v>
      </c>
      <c r="F223" s="144">
        <v>1924</v>
      </c>
      <c r="G223" s="145">
        <v>15000</v>
      </c>
      <c r="H223" s="151">
        <v>15000</v>
      </c>
      <c r="I223" s="132">
        <v>3000</v>
      </c>
    </row>
    <row r="224" spans="1:9" s="140" customFormat="1" ht="14.25">
      <c r="A224" s="141">
        <v>3421</v>
      </c>
      <c r="B224" s="142">
        <v>5169</v>
      </c>
      <c r="C224" s="130" t="s">
        <v>0</v>
      </c>
      <c r="D224" s="143">
        <v>2370</v>
      </c>
      <c r="E224" s="144">
        <v>1562</v>
      </c>
      <c r="F224" s="144">
        <v>1005</v>
      </c>
      <c r="G224" s="145">
        <v>5000</v>
      </c>
      <c r="H224" s="151">
        <v>0</v>
      </c>
      <c r="I224" s="132">
        <v>0</v>
      </c>
    </row>
    <row r="225" spans="1:9" s="140" customFormat="1" ht="14.25">
      <c r="A225" s="141">
        <v>3421</v>
      </c>
      <c r="B225" s="142">
        <v>5171</v>
      </c>
      <c r="C225" s="130" t="s">
        <v>115</v>
      </c>
      <c r="D225" s="143">
        <v>29252</v>
      </c>
      <c r="E225" s="144">
        <v>11671.2</v>
      </c>
      <c r="F225" s="144">
        <v>10798</v>
      </c>
      <c r="G225" s="145">
        <v>30000</v>
      </c>
      <c r="H225" s="151">
        <v>20000</v>
      </c>
      <c r="I225" s="59">
        <v>20000</v>
      </c>
    </row>
    <row r="226" spans="1:9" ht="15">
      <c r="A226" s="18"/>
      <c r="B226" s="19"/>
      <c r="C226" s="20" t="s">
        <v>1</v>
      </c>
      <c r="D226" s="51">
        <f aca="true" t="shared" si="22" ref="D226:I226">SUM(D220:D225)</f>
        <v>69718</v>
      </c>
      <c r="E226" s="52">
        <f t="shared" si="22"/>
        <v>38260.16</v>
      </c>
      <c r="F226" s="52">
        <f t="shared" si="22"/>
        <v>51741</v>
      </c>
      <c r="G226" s="53">
        <f t="shared" si="22"/>
        <v>81000</v>
      </c>
      <c r="H226" s="152">
        <f t="shared" si="22"/>
        <v>60000</v>
      </c>
      <c r="I226" s="54">
        <f t="shared" si="22"/>
        <v>58000</v>
      </c>
    </row>
    <row r="227" spans="1:9" ht="15">
      <c r="A227" s="12"/>
      <c r="B227" s="29"/>
      <c r="C227" s="28" t="s">
        <v>25</v>
      </c>
      <c r="D227" s="74"/>
      <c r="E227" s="45"/>
      <c r="F227" s="45"/>
      <c r="G227" s="75"/>
      <c r="H227" s="155"/>
      <c r="I227" s="76"/>
    </row>
    <row r="228" spans="1:9" ht="14.25">
      <c r="A228" s="15">
        <v>3612</v>
      </c>
      <c r="B228" s="16">
        <v>5137</v>
      </c>
      <c r="C228" s="17" t="s">
        <v>154</v>
      </c>
      <c r="D228" s="35">
        <v>4020</v>
      </c>
      <c r="E228" s="36">
        <v>0</v>
      </c>
      <c r="F228" s="36">
        <v>0</v>
      </c>
      <c r="G228" s="37">
        <v>10000</v>
      </c>
      <c r="H228" s="151">
        <v>10000</v>
      </c>
      <c r="I228" s="59">
        <v>10000</v>
      </c>
    </row>
    <row r="229" spans="1:9" ht="14.25">
      <c r="A229" s="15">
        <v>3612</v>
      </c>
      <c r="B229" s="16">
        <v>5139</v>
      </c>
      <c r="C229" s="17" t="s">
        <v>65</v>
      </c>
      <c r="D229" s="35">
        <v>0</v>
      </c>
      <c r="E229" s="36">
        <v>229</v>
      </c>
      <c r="F229" s="36">
        <v>0</v>
      </c>
      <c r="G229" s="37">
        <v>2000</v>
      </c>
      <c r="H229" s="151">
        <v>2000</v>
      </c>
      <c r="I229" s="59">
        <v>2000</v>
      </c>
    </row>
    <row r="230" spans="1:9" ht="14.25">
      <c r="A230" s="15">
        <v>3612</v>
      </c>
      <c r="B230" s="16">
        <v>5154</v>
      </c>
      <c r="C230" s="17" t="s">
        <v>165</v>
      </c>
      <c r="D230" s="35">
        <v>4613</v>
      </c>
      <c r="E230" s="36">
        <v>5512.22</v>
      </c>
      <c r="F230" s="36">
        <v>3321.7</v>
      </c>
      <c r="G230" s="37">
        <v>5000</v>
      </c>
      <c r="H230" s="151">
        <v>5000</v>
      </c>
      <c r="I230" s="59">
        <v>5000</v>
      </c>
    </row>
    <row r="231" spans="1:9" ht="14.25">
      <c r="A231" s="15">
        <v>3612</v>
      </c>
      <c r="B231" s="16">
        <v>5166</v>
      </c>
      <c r="C231" s="17" t="s">
        <v>176</v>
      </c>
      <c r="D231" s="35">
        <v>4840</v>
      </c>
      <c r="E231" s="36">
        <v>0</v>
      </c>
      <c r="F231" s="36">
        <v>0</v>
      </c>
      <c r="G231" s="37">
        <v>10000</v>
      </c>
      <c r="H231" s="151">
        <v>10000</v>
      </c>
      <c r="I231" s="59">
        <v>5000</v>
      </c>
    </row>
    <row r="232" spans="1:9" ht="14.25">
      <c r="A232" s="15">
        <v>3612</v>
      </c>
      <c r="B232" s="16">
        <v>5169</v>
      </c>
      <c r="C232" s="17" t="s">
        <v>0</v>
      </c>
      <c r="D232" s="35">
        <v>2340</v>
      </c>
      <c r="E232" s="36">
        <v>0</v>
      </c>
      <c r="F232" s="36">
        <v>2000</v>
      </c>
      <c r="G232" s="37">
        <v>5000</v>
      </c>
      <c r="H232" s="151">
        <v>5000</v>
      </c>
      <c r="I232" s="59">
        <v>5000</v>
      </c>
    </row>
    <row r="233" spans="1:9" ht="14.25">
      <c r="A233" s="15">
        <v>3612</v>
      </c>
      <c r="B233" s="16">
        <v>5171</v>
      </c>
      <c r="C233" s="17" t="s">
        <v>40</v>
      </c>
      <c r="D233" s="35">
        <v>0</v>
      </c>
      <c r="E233" s="36">
        <v>4240</v>
      </c>
      <c r="F233" s="36">
        <v>9226.79</v>
      </c>
      <c r="G233" s="37">
        <v>5000</v>
      </c>
      <c r="H233" s="151">
        <v>5000</v>
      </c>
      <c r="I233" s="59">
        <v>10000</v>
      </c>
    </row>
    <row r="234" spans="1:9" ht="14.25">
      <c r="A234" s="15">
        <v>3612</v>
      </c>
      <c r="B234" s="16">
        <v>5199</v>
      </c>
      <c r="C234" s="17" t="s">
        <v>71</v>
      </c>
      <c r="D234" s="35">
        <v>36000</v>
      </c>
      <c r="E234" s="36">
        <v>18000</v>
      </c>
      <c r="F234" s="36">
        <v>18000</v>
      </c>
      <c r="G234" s="37">
        <v>18000</v>
      </c>
      <c r="H234" s="151">
        <v>18000</v>
      </c>
      <c r="I234" s="59">
        <v>18000</v>
      </c>
    </row>
    <row r="235" spans="1:9" ht="15">
      <c r="A235" s="18"/>
      <c r="B235" s="19"/>
      <c r="C235" s="20" t="s">
        <v>1</v>
      </c>
      <c r="D235" s="51">
        <f aca="true" t="shared" si="23" ref="D235:I235">SUM(D228:D234)</f>
        <v>51813</v>
      </c>
      <c r="E235" s="52">
        <f t="shared" si="23"/>
        <v>27981.22</v>
      </c>
      <c r="F235" s="52">
        <f t="shared" si="23"/>
        <v>32548.49</v>
      </c>
      <c r="G235" s="53">
        <f t="shared" si="23"/>
        <v>55000</v>
      </c>
      <c r="H235" s="152">
        <f t="shared" si="23"/>
        <v>55000</v>
      </c>
      <c r="I235" s="54">
        <f t="shared" si="23"/>
        <v>55000</v>
      </c>
    </row>
    <row r="236" spans="1:9" ht="15">
      <c r="A236" s="12"/>
      <c r="B236" s="29"/>
      <c r="C236" s="28" t="s">
        <v>26</v>
      </c>
      <c r="D236" s="74"/>
      <c r="E236" s="45"/>
      <c r="F236" s="45"/>
      <c r="G236" s="75"/>
      <c r="H236" s="155"/>
      <c r="I236" s="76"/>
    </row>
    <row r="237" spans="1:9" ht="14.25">
      <c r="A237" s="15">
        <v>3631</v>
      </c>
      <c r="B237" s="16">
        <v>5137</v>
      </c>
      <c r="C237" s="17" t="s">
        <v>268</v>
      </c>
      <c r="D237" s="35"/>
      <c r="E237" s="36">
        <v>8565</v>
      </c>
      <c r="F237" s="36">
        <v>31992</v>
      </c>
      <c r="G237" s="37"/>
      <c r="H237" s="151">
        <v>10000</v>
      </c>
      <c r="I237" s="59">
        <v>50000</v>
      </c>
    </row>
    <row r="238" spans="1:9" ht="14.25">
      <c r="A238" s="15">
        <v>3631</v>
      </c>
      <c r="B238" s="16">
        <v>5139</v>
      </c>
      <c r="C238" s="17" t="s">
        <v>65</v>
      </c>
      <c r="D238" s="35">
        <v>2680</v>
      </c>
      <c r="E238" s="36">
        <v>4019.65</v>
      </c>
      <c r="F238" s="36">
        <v>3803</v>
      </c>
      <c r="G238" s="37">
        <v>5000</v>
      </c>
      <c r="H238" s="151">
        <v>5000</v>
      </c>
      <c r="I238" s="59">
        <v>5000</v>
      </c>
    </row>
    <row r="239" spans="1:9" ht="14.25">
      <c r="A239" s="15">
        <v>3631</v>
      </c>
      <c r="B239" s="16">
        <v>5154</v>
      </c>
      <c r="C239" s="17" t="s">
        <v>165</v>
      </c>
      <c r="D239" s="35">
        <v>325502</v>
      </c>
      <c r="E239" s="36">
        <v>222429.56</v>
      </c>
      <c r="F239" s="36">
        <v>268821</v>
      </c>
      <c r="G239" s="37">
        <v>430000</v>
      </c>
      <c r="H239" s="151">
        <v>430000</v>
      </c>
      <c r="I239" s="59">
        <v>370000</v>
      </c>
    </row>
    <row r="240" spans="1:9" ht="14.25">
      <c r="A240" s="15">
        <v>3631</v>
      </c>
      <c r="B240" s="16">
        <v>5164</v>
      </c>
      <c r="C240" s="17" t="s">
        <v>174</v>
      </c>
      <c r="D240" s="35">
        <v>3600</v>
      </c>
      <c r="E240" s="36">
        <v>900</v>
      </c>
      <c r="F240" s="36">
        <v>0</v>
      </c>
      <c r="G240" s="37">
        <v>1800</v>
      </c>
      <c r="H240" s="151">
        <v>0</v>
      </c>
      <c r="I240" s="59">
        <v>0</v>
      </c>
    </row>
    <row r="241" spans="1:9" ht="14.25">
      <c r="A241" s="15">
        <v>3631</v>
      </c>
      <c r="B241" s="16">
        <v>5169</v>
      </c>
      <c r="C241" s="17" t="s">
        <v>108</v>
      </c>
      <c r="D241" s="35">
        <v>0</v>
      </c>
      <c r="E241" s="36">
        <v>21630</v>
      </c>
      <c r="F241" s="36">
        <v>8200</v>
      </c>
      <c r="G241" s="37">
        <v>5000</v>
      </c>
      <c r="H241" s="151">
        <v>0</v>
      </c>
      <c r="I241" s="59">
        <v>0</v>
      </c>
    </row>
    <row r="242" spans="1:9" ht="14.25">
      <c r="A242" s="15">
        <v>3631</v>
      </c>
      <c r="B242" s="16">
        <v>5171</v>
      </c>
      <c r="C242" s="17" t="s">
        <v>214</v>
      </c>
      <c r="D242" s="35">
        <v>141779</v>
      </c>
      <c r="E242" s="36">
        <v>111283</v>
      </c>
      <c r="F242" s="36">
        <v>169437</v>
      </c>
      <c r="G242" s="37">
        <v>150000</v>
      </c>
      <c r="H242" s="151">
        <v>167000</v>
      </c>
      <c r="I242" s="59">
        <v>200000</v>
      </c>
    </row>
    <row r="243" spans="1:9" ht="14.25">
      <c r="A243" s="15">
        <v>3631</v>
      </c>
      <c r="B243" s="16">
        <v>6121</v>
      </c>
      <c r="C243" s="17" t="s">
        <v>291</v>
      </c>
      <c r="D243" s="35">
        <v>8736</v>
      </c>
      <c r="E243" s="36">
        <v>0</v>
      </c>
      <c r="F243" s="36">
        <v>228477</v>
      </c>
      <c r="G243" s="37"/>
      <c r="H243" s="151">
        <v>0</v>
      </c>
      <c r="I243" s="59">
        <v>0</v>
      </c>
    </row>
    <row r="244" spans="1:9" ht="41.25">
      <c r="A244" s="15">
        <v>3631</v>
      </c>
      <c r="B244" s="16">
        <v>6129</v>
      </c>
      <c r="C244" s="22" t="s">
        <v>292</v>
      </c>
      <c r="D244" s="35">
        <v>413614</v>
      </c>
      <c r="E244" s="36">
        <v>581739</v>
      </c>
      <c r="F244" s="36">
        <v>0</v>
      </c>
      <c r="G244" s="37">
        <v>600000</v>
      </c>
      <c r="H244" s="151">
        <v>1030000</v>
      </c>
      <c r="I244" s="60">
        <v>1000000</v>
      </c>
    </row>
    <row r="245" spans="1:9" ht="15">
      <c r="A245" s="18"/>
      <c r="B245" s="19"/>
      <c r="C245" s="20" t="s">
        <v>1</v>
      </c>
      <c r="D245" s="51">
        <f aca="true" t="shared" si="24" ref="D245:I245">SUM(D237:D244)</f>
        <v>895911</v>
      </c>
      <c r="E245" s="52">
        <f t="shared" si="24"/>
        <v>950566.21</v>
      </c>
      <c r="F245" s="52">
        <f t="shared" si="24"/>
        <v>710730</v>
      </c>
      <c r="G245" s="53">
        <f t="shared" si="24"/>
        <v>1191800</v>
      </c>
      <c r="H245" s="152">
        <f t="shared" si="24"/>
        <v>1642000</v>
      </c>
      <c r="I245" s="54">
        <f t="shared" si="24"/>
        <v>1625000</v>
      </c>
    </row>
    <row r="246" spans="1:9" ht="15">
      <c r="A246" s="12"/>
      <c r="B246" s="29"/>
      <c r="C246" s="28" t="s">
        <v>27</v>
      </c>
      <c r="D246" s="74"/>
      <c r="E246" s="45"/>
      <c r="F246" s="45"/>
      <c r="G246" s="75"/>
      <c r="H246" s="155"/>
      <c r="I246" s="76"/>
    </row>
    <row r="247" spans="1:9" ht="14.25">
      <c r="A247" s="15">
        <v>3632</v>
      </c>
      <c r="B247" s="16">
        <v>5021</v>
      </c>
      <c r="C247" s="17" t="s">
        <v>123</v>
      </c>
      <c r="D247" s="35">
        <v>20926</v>
      </c>
      <c r="E247" s="36">
        <v>20930</v>
      </c>
      <c r="F247" s="36">
        <v>20930</v>
      </c>
      <c r="G247" s="37">
        <v>25000</v>
      </c>
      <c r="H247" s="151">
        <v>25000</v>
      </c>
      <c r="I247" s="59">
        <v>25000</v>
      </c>
    </row>
    <row r="248" spans="1:9" ht="14.25">
      <c r="A248" s="15">
        <v>3632</v>
      </c>
      <c r="B248" s="16">
        <v>5137</v>
      </c>
      <c r="C248" s="17" t="s">
        <v>293</v>
      </c>
      <c r="D248" s="35">
        <v>12524</v>
      </c>
      <c r="E248" s="36">
        <v>13668</v>
      </c>
      <c r="F248" s="36">
        <v>130139</v>
      </c>
      <c r="G248" s="37"/>
      <c r="H248" s="151">
        <v>0</v>
      </c>
      <c r="I248" s="59">
        <v>0</v>
      </c>
    </row>
    <row r="249" spans="1:9" ht="14.25">
      <c r="A249" s="15">
        <v>3632</v>
      </c>
      <c r="B249" s="16">
        <v>5139</v>
      </c>
      <c r="C249" s="17" t="s">
        <v>257</v>
      </c>
      <c r="D249" s="35">
        <v>758</v>
      </c>
      <c r="E249" s="36">
        <v>39088</v>
      </c>
      <c r="F249" s="36">
        <v>1050</v>
      </c>
      <c r="G249" s="37">
        <v>5000</v>
      </c>
      <c r="H249" s="151">
        <v>25000</v>
      </c>
      <c r="I249" s="59">
        <v>5000</v>
      </c>
    </row>
    <row r="250" spans="1:9" ht="14.25">
      <c r="A250" s="15">
        <v>3632</v>
      </c>
      <c r="B250" s="16">
        <v>5151</v>
      </c>
      <c r="C250" s="17" t="s">
        <v>4</v>
      </c>
      <c r="D250" s="35">
        <v>3862</v>
      </c>
      <c r="E250" s="36">
        <v>3365</v>
      </c>
      <c r="F250" s="36">
        <v>3365</v>
      </c>
      <c r="G250" s="37">
        <v>4000</v>
      </c>
      <c r="H250" s="151">
        <v>4000</v>
      </c>
      <c r="I250" s="59">
        <v>10000</v>
      </c>
    </row>
    <row r="251" spans="1:9" ht="14.25">
      <c r="A251" s="15">
        <v>3632</v>
      </c>
      <c r="B251" s="16">
        <v>5154</v>
      </c>
      <c r="C251" s="17" t="s">
        <v>165</v>
      </c>
      <c r="D251" s="35">
        <v>2196</v>
      </c>
      <c r="E251" s="36">
        <v>2695.02</v>
      </c>
      <c r="F251" s="36">
        <v>9398</v>
      </c>
      <c r="G251" s="37">
        <v>3000</v>
      </c>
      <c r="H251" s="151">
        <v>3000</v>
      </c>
      <c r="I251" s="59">
        <v>20000</v>
      </c>
    </row>
    <row r="252" spans="1:9" ht="14.25">
      <c r="A252" s="15">
        <v>3632</v>
      </c>
      <c r="B252" s="16">
        <v>5168</v>
      </c>
      <c r="C252" s="17" t="s">
        <v>126</v>
      </c>
      <c r="D252" s="35">
        <v>1258</v>
      </c>
      <c r="E252" s="36">
        <v>1258.4</v>
      </c>
      <c r="F252" s="36">
        <v>1258.4</v>
      </c>
      <c r="G252" s="37">
        <v>1500</v>
      </c>
      <c r="H252" s="151">
        <v>1500</v>
      </c>
      <c r="I252" s="59">
        <v>1500</v>
      </c>
    </row>
    <row r="253" spans="1:9" ht="14.25">
      <c r="A253" s="15">
        <v>3632</v>
      </c>
      <c r="B253" s="16">
        <v>5169</v>
      </c>
      <c r="C253" s="17" t="s">
        <v>259</v>
      </c>
      <c r="D253" s="35">
        <v>0</v>
      </c>
      <c r="E253" s="36">
        <v>67760</v>
      </c>
      <c r="F253" s="36">
        <v>49662</v>
      </c>
      <c r="G253" s="37">
        <v>5000</v>
      </c>
      <c r="H253" s="151">
        <v>5000</v>
      </c>
      <c r="I253" s="59">
        <v>5000</v>
      </c>
    </row>
    <row r="254" spans="1:9" ht="14.25">
      <c r="A254" s="15">
        <v>3632</v>
      </c>
      <c r="B254" s="16">
        <v>5171</v>
      </c>
      <c r="C254" s="17" t="s">
        <v>258</v>
      </c>
      <c r="D254" s="35">
        <v>258421</v>
      </c>
      <c r="E254" s="36">
        <v>109761</v>
      </c>
      <c r="F254" s="36">
        <v>282194.36</v>
      </c>
      <c r="G254" s="37">
        <v>150000</v>
      </c>
      <c r="H254" s="151">
        <v>50000</v>
      </c>
      <c r="I254" s="59">
        <v>10000</v>
      </c>
    </row>
    <row r="255" spans="1:9" ht="27">
      <c r="A255" s="15">
        <v>3632</v>
      </c>
      <c r="B255" s="16">
        <v>6121</v>
      </c>
      <c r="C255" s="22" t="s">
        <v>269</v>
      </c>
      <c r="D255" s="35">
        <v>151248</v>
      </c>
      <c r="E255" s="36">
        <v>107118</v>
      </c>
      <c r="F255" s="36">
        <v>577242</v>
      </c>
      <c r="G255" s="37"/>
      <c r="H255" s="151">
        <v>150000</v>
      </c>
      <c r="I255" s="59">
        <v>0</v>
      </c>
    </row>
    <row r="256" spans="1:9" ht="14.25">
      <c r="A256" s="15">
        <v>3632</v>
      </c>
      <c r="B256" s="16">
        <v>6349</v>
      </c>
      <c r="C256" s="17" t="s">
        <v>260</v>
      </c>
      <c r="D256" s="35">
        <v>0</v>
      </c>
      <c r="E256" s="36">
        <v>0</v>
      </c>
      <c r="F256" s="36">
        <v>190000</v>
      </c>
      <c r="G256" s="37"/>
      <c r="H256" s="151">
        <v>0</v>
      </c>
      <c r="I256" s="59">
        <v>0</v>
      </c>
    </row>
    <row r="257" spans="1:9" ht="15">
      <c r="A257" s="18"/>
      <c r="B257" s="19"/>
      <c r="C257" s="20" t="s">
        <v>1</v>
      </c>
      <c r="D257" s="51">
        <f>SUM(D247:D256)</f>
        <v>451193</v>
      </c>
      <c r="E257" s="52">
        <f>SUM(E247:E256)</f>
        <v>365643.42</v>
      </c>
      <c r="F257" s="52">
        <f>SUM(F247:F256)</f>
        <v>1265238.76</v>
      </c>
      <c r="G257" s="53">
        <f>SUM(G247:G254)</f>
        <v>193500</v>
      </c>
      <c r="H257" s="152">
        <f>SUM(H247:H256)</f>
        <v>263500</v>
      </c>
      <c r="I257" s="54">
        <f>SUM(I247:I256)</f>
        <v>76500</v>
      </c>
    </row>
    <row r="258" spans="1:9" ht="15">
      <c r="A258" s="12"/>
      <c r="B258" s="29"/>
      <c r="C258" s="28" t="s">
        <v>28</v>
      </c>
      <c r="D258" s="74"/>
      <c r="E258" s="45"/>
      <c r="F258" s="45"/>
      <c r="G258" s="75"/>
      <c r="H258" s="155"/>
      <c r="I258" s="76"/>
    </row>
    <row r="259" spans="1:9" ht="14.25">
      <c r="A259" s="15">
        <v>3639</v>
      </c>
      <c r="B259" s="16">
        <v>5137</v>
      </c>
      <c r="C259" s="17" t="s">
        <v>155</v>
      </c>
      <c r="D259" s="35">
        <v>100</v>
      </c>
      <c r="E259" s="36">
        <v>0</v>
      </c>
      <c r="F259" s="36">
        <v>0</v>
      </c>
      <c r="G259" s="37"/>
      <c r="H259" s="151"/>
      <c r="I259" s="59">
        <v>0</v>
      </c>
    </row>
    <row r="260" spans="1:9" ht="14.25">
      <c r="A260" s="15">
        <v>3639</v>
      </c>
      <c r="B260" s="16">
        <v>5139</v>
      </c>
      <c r="C260" s="17" t="s">
        <v>65</v>
      </c>
      <c r="D260" s="35">
        <v>0</v>
      </c>
      <c r="E260" s="36">
        <v>190</v>
      </c>
      <c r="F260" s="36">
        <v>0</v>
      </c>
      <c r="G260" s="37">
        <v>20000</v>
      </c>
      <c r="H260" s="151">
        <v>20000</v>
      </c>
      <c r="I260" s="59">
        <v>20000</v>
      </c>
    </row>
    <row r="261" spans="1:9" ht="14.25">
      <c r="A261" s="15">
        <v>3639</v>
      </c>
      <c r="B261" s="16">
        <v>5151</v>
      </c>
      <c r="C261" s="17" t="s">
        <v>4</v>
      </c>
      <c r="D261" s="35">
        <v>3629</v>
      </c>
      <c r="E261" s="36">
        <v>3635.5</v>
      </c>
      <c r="F261" s="36">
        <v>3997</v>
      </c>
      <c r="G261" s="37">
        <v>5000</v>
      </c>
      <c r="H261" s="151">
        <v>5000</v>
      </c>
      <c r="I261" s="59">
        <v>5000</v>
      </c>
    </row>
    <row r="262" spans="1:9" ht="14.25">
      <c r="A262" s="15">
        <v>3639</v>
      </c>
      <c r="B262" s="16">
        <v>5153</v>
      </c>
      <c r="C262" s="17" t="s">
        <v>127</v>
      </c>
      <c r="D262" s="35">
        <v>25739</v>
      </c>
      <c r="E262" s="36">
        <v>24017.03</v>
      </c>
      <c r="F262" s="36">
        <v>7128</v>
      </c>
      <c r="G262" s="37">
        <v>30000</v>
      </c>
      <c r="H262" s="151">
        <v>30000</v>
      </c>
      <c r="I262" s="59">
        <v>30000</v>
      </c>
    </row>
    <row r="263" spans="1:9" ht="14.25">
      <c r="A263" s="15">
        <v>3639</v>
      </c>
      <c r="B263" s="16">
        <v>5154</v>
      </c>
      <c r="C263" s="17" t="s">
        <v>167</v>
      </c>
      <c r="D263" s="35">
        <v>14173</v>
      </c>
      <c r="E263" s="36">
        <v>20490.85</v>
      </c>
      <c r="F263" s="36">
        <v>8418</v>
      </c>
      <c r="G263" s="37">
        <v>20000</v>
      </c>
      <c r="H263" s="151">
        <v>20000</v>
      </c>
      <c r="I263" s="59">
        <v>25000</v>
      </c>
    </row>
    <row r="264" spans="1:9" ht="14.25">
      <c r="A264" s="15">
        <v>3639</v>
      </c>
      <c r="B264" s="16">
        <v>5164</v>
      </c>
      <c r="C264" s="17" t="s">
        <v>106</v>
      </c>
      <c r="D264" s="35">
        <v>1381</v>
      </c>
      <c r="E264" s="36">
        <v>15254</v>
      </c>
      <c r="F264" s="36">
        <v>8115</v>
      </c>
      <c r="G264" s="37">
        <v>1500</v>
      </c>
      <c r="H264" s="151">
        <v>10000</v>
      </c>
      <c r="I264" s="59">
        <v>10000</v>
      </c>
    </row>
    <row r="265" spans="1:9" ht="14.25">
      <c r="A265" s="15">
        <v>3639</v>
      </c>
      <c r="B265" s="16">
        <v>5166</v>
      </c>
      <c r="C265" s="17" t="s">
        <v>176</v>
      </c>
      <c r="D265" s="35">
        <v>31040</v>
      </c>
      <c r="E265" s="36">
        <v>58685</v>
      </c>
      <c r="F265" s="36">
        <v>35090</v>
      </c>
      <c r="G265" s="37">
        <v>35000</v>
      </c>
      <c r="H265" s="151">
        <v>70000</v>
      </c>
      <c r="I265" s="59">
        <v>70000</v>
      </c>
    </row>
    <row r="266" spans="1:9" ht="14.25">
      <c r="A266" s="15">
        <v>3639</v>
      </c>
      <c r="B266" s="16">
        <v>5169</v>
      </c>
      <c r="C266" s="17" t="s">
        <v>206</v>
      </c>
      <c r="D266" s="35">
        <v>4235</v>
      </c>
      <c r="E266" s="36">
        <v>11450.25</v>
      </c>
      <c r="F266" s="36">
        <v>14310</v>
      </c>
      <c r="G266" s="37">
        <v>5000</v>
      </c>
      <c r="H266" s="151">
        <v>105000</v>
      </c>
      <c r="I266" s="59">
        <v>105000</v>
      </c>
    </row>
    <row r="267" spans="1:9" ht="14.25">
      <c r="A267" s="15">
        <v>3639</v>
      </c>
      <c r="B267" s="16">
        <v>5171</v>
      </c>
      <c r="C267" s="17" t="s">
        <v>179</v>
      </c>
      <c r="D267" s="35">
        <v>14517</v>
      </c>
      <c r="E267" s="36">
        <v>6705</v>
      </c>
      <c r="F267" s="36">
        <v>31020</v>
      </c>
      <c r="G267" s="37">
        <v>15000</v>
      </c>
      <c r="H267" s="151">
        <v>15000</v>
      </c>
      <c r="I267" s="59">
        <v>15000</v>
      </c>
    </row>
    <row r="268" spans="1:9" ht="14.25">
      <c r="A268" s="15">
        <v>3639</v>
      </c>
      <c r="B268" s="16">
        <v>5192</v>
      </c>
      <c r="C268" s="17" t="s">
        <v>102</v>
      </c>
      <c r="D268" s="35">
        <v>2219</v>
      </c>
      <c r="E268" s="36">
        <v>1000</v>
      </c>
      <c r="F268" s="36">
        <v>0</v>
      </c>
      <c r="G268" s="37"/>
      <c r="H268" s="151">
        <v>0</v>
      </c>
      <c r="I268" s="59">
        <v>0</v>
      </c>
    </row>
    <row r="269" spans="1:9" ht="14.25">
      <c r="A269" s="15">
        <v>3639</v>
      </c>
      <c r="B269" s="16">
        <v>5361</v>
      </c>
      <c r="C269" s="17" t="s">
        <v>42</v>
      </c>
      <c r="D269" s="35">
        <v>1000</v>
      </c>
      <c r="E269" s="36">
        <v>671</v>
      </c>
      <c r="F269" s="36">
        <v>0</v>
      </c>
      <c r="G269" s="37">
        <v>1000</v>
      </c>
      <c r="H269" s="151">
        <v>1000</v>
      </c>
      <c r="I269" s="59">
        <v>1000</v>
      </c>
    </row>
    <row r="270" spans="1:9" ht="14.25">
      <c r="A270" s="15">
        <v>3639</v>
      </c>
      <c r="B270" s="16">
        <v>5362</v>
      </c>
      <c r="C270" s="17" t="s">
        <v>128</v>
      </c>
      <c r="D270" s="35">
        <v>604</v>
      </c>
      <c r="E270" s="36"/>
      <c r="F270" s="36">
        <v>1616</v>
      </c>
      <c r="G270" s="37">
        <v>1000</v>
      </c>
      <c r="H270" s="151">
        <v>0</v>
      </c>
      <c r="I270" s="59">
        <v>0</v>
      </c>
    </row>
    <row r="271" spans="1:9" ht="14.25">
      <c r="A271" s="15">
        <v>3639</v>
      </c>
      <c r="B271" s="16">
        <v>5901</v>
      </c>
      <c r="C271" s="17" t="s">
        <v>199</v>
      </c>
      <c r="D271" s="35">
        <v>0</v>
      </c>
      <c r="E271" s="36">
        <v>0</v>
      </c>
      <c r="F271" s="36">
        <v>0</v>
      </c>
      <c r="G271" s="37">
        <v>30000</v>
      </c>
      <c r="H271" s="151">
        <v>30000</v>
      </c>
      <c r="I271" s="59">
        <v>30000</v>
      </c>
    </row>
    <row r="272" spans="1:9" ht="14.25">
      <c r="A272" s="15">
        <v>3639</v>
      </c>
      <c r="B272" s="16">
        <v>6121</v>
      </c>
      <c r="C272" s="17" t="s">
        <v>129</v>
      </c>
      <c r="D272" s="35"/>
      <c r="E272" s="36">
        <v>350000</v>
      </c>
      <c r="F272" s="36">
        <v>71044</v>
      </c>
      <c r="G272" s="37"/>
      <c r="H272" s="151">
        <v>0</v>
      </c>
      <c r="I272" s="59">
        <v>0</v>
      </c>
    </row>
    <row r="273" spans="1:9" ht="14.25">
      <c r="A273" s="15">
        <v>3639</v>
      </c>
      <c r="B273" s="16">
        <v>6130</v>
      </c>
      <c r="C273" s="17" t="s">
        <v>97</v>
      </c>
      <c r="D273" s="35">
        <v>1001</v>
      </c>
      <c r="E273" s="36">
        <v>9320</v>
      </c>
      <c r="F273" s="36">
        <v>0</v>
      </c>
      <c r="G273" s="37"/>
      <c r="H273" s="151">
        <v>0</v>
      </c>
      <c r="I273" s="59">
        <v>50000</v>
      </c>
    </row>
    <row r="274" spans="1:9" ht="15">
      <c r="A274" s="18"/>
      <c r="B274" s="19"/>
      <c r="C274" s="20" t="s">
        <v>1</v>
      </c>
      <c r="D274" s="51">
        <f>SUM(D259:D273)</f>
        <v>99638</v>
      </c>
      <c r="E274" s="52">
        <f>SUM(E259:E273)</f>
        <v>501418.63</v>
      </c>
      <c r="F274" s="52">
        <f>SUM(F259:F273)</f>
        <v>180738</v>
      </c>
      <c r="G274" s="53">
        <f>SUM(G260:G273)</f>
        <v>163500</v>
      </c>
      <c r="H274" s="152">
        <f>SUM(H260:H273)</f>
        <v>306000</v>
      </c>
      <c r="I274" s="54">
        <f>SUM(I260:I273)</f>
        <v>361000</v>
      </c>
    </row>
    <row r="275" spans="1:9" ht="15">
      <c r="A275" s="12"/>
      <c r="B275" s="29"/>
      <c r="C275" s="28" t="s">
        <v>29</v>
      </c>
      <c r="D275" s="74"/>
      <c r="E275" s="45"/>
      <c r="F275" s="45"/>
      <c r="G275" s="75"/>
      <c r="H275" s="155"/>
      <c r="I275" s="76"/>
    </row>
    <row r="276" spans="1:9" ht="14.25">
      <c r="A276" s="15">
        <v>3722</v>
      </c>
      <c r="B276" s="16">
        <v>5021</v>
      </c>
      <c r="C276" s="17" t="s">
        <v>123</v>
      </c>
      <c r="D276" s="35">
        <v>1549</v>
      </c>
      <c r="E276" s="36"/>
      <c r="F276" s="36">
        <v>0</v>
      </c>
      <c r="G276" s="37"/>
      <c r="H276" s="151"/>
      <c r="I276" s="59">
        <v>0</v>
      </c>
    </row>
    <row r="277" spans="1:9" ht="14.25">
      <c r="A277" s="15">
        <v>3722</v>
      </c>
      <c r="B277" s="16">
        <v>5139</v>
      </c>
      <c r="C277" s="17" t="s">
        <v>65</v>
      </c>
      <c r="D277" s="35">
        <v>2863</v>
      </c>
      <c r="E277" s="36">
        <v>181</v>
      </c>
      <c r="F277" s="36">
        <v>0</v>
      </c>
      <c r="G277" s="37">
        <v>3000</v>
      </c>
      <c r="H277" s="151">
        <v>3000</v>
      </c>
      <c r="I277" s="59">
        <v>1000</v>
      </c>
    </row>
    <row r="278" spans="1:9" ht="14.25">
      <c r="A278" s="15">
        <v>3722</v>
      </c>
      <c r="B278" s="16">
        <v>5169</v>
      </c>
      <c r="C278" s="17" t="s">
        <v>72</v>
      </c>
      <c r="D278" s="35">
        <v>2367171</v>
      </c>
      <c r="E278" s="36">
        <v>2453558.5</v>
      </c>
      <c r="F278" s="36">
        <v>2496415</v>
      </c>
      <c r="G278" s="37">
        <v>2500000</v>
      </c>
      <c r="H278" s="151">
        <v>2600000</v>
      </c>
      <c r="I278" s="59">
        <v>2700000</v>
      </c>
    </row>
    <row r="279" spans="1:9" ht="14.25">
      <c r="A279" s="15">
        <v>3722</v>
      </c>
      <c r="B279" s="16">
        <v>5192</v>
      </c>
      <c r="C279" s="17" t="s">
        <v>182</v>
      </c>
      <c r="D279" s="35">
        <v>110000</v>
      </c>
      <c r="E279" s="36">
        <v>110000</v>
      </c>
      <c r="F279" s="36">
        <v>0</v>
      </c>
      <c r="G279" s="37">
        <v>110000</v>
      </c>
      <c r="H279" s="151">
        <v>0</v>
      </c>
      <c r="I279" s="59">
        <v>0</v>
      </c>
    </row>
    <row r="280" spans="1:9" ht="15">
      <c r="A280" s="18"/>
      <c r="B280" s="19"/>
      <c r="C280" s="20" t="s">
        <v>1</v>
      </c>
      <c r="D280" s="51">
        <f>SUM(D276:D279)</f>
        <v>2481583</v>
      </c>
      <c r="E280" s="52">
        <f>SUM(E276:E279)</f>
        <v>2563739.5</v>
      </c>
      <c r="F280" s="52">
        <f>SUM(F276:F279)</f>
        <v>2496415</v>
      </c>
      <c r="G280" s="53">
        <f>SUM(G277:G279)</f>
        <v>2613000</v>
      </c>
      <c r="H280" s="152">
        <f>SUM(H277:H279)</f>
        <v>2603000</v>
      </c>
      <c r="I280" s="54">
        <f>SUM(I277:I279)</f>
        <v>2701000</v>
      </c>
    </row>
    <row r="281" spans="1:9" ht="15">
      <c r="A281" s="12"/>
      <c r="B281" s="29"/>
      <c r="C281" s="28" t="s">
        <v>30</v>
      </c>
      <c r="D281" s="74"/>
      <c r="E281" s="45"/>
      <c r="F281" s="45"/>
      <c r="G281" s="75"/>
      <c r="H281" s="155"/>
      <c r="I281" s="76"/>
    </row>
    <row r="282" spans="1:9" ht="14.25">
      <c r="A282" s="15">
        <v>3725</v>
      </c>
      <c r="B282" s="16">
        <v>5137</v>
      </c>
      <c r="C282" s="17" t="s">
        <v>243</v>
      </c>
      <c r="D282" s="35">
        <v>54353</v>
      </c>
      <c r="E282" s="36">
        <v>0</v>
      </c>
      <c r="F282" s="36">
        <v>0</v>
      </c>
      <c r="G282" s="37"/>
      <c r="H282" s="151">
        <v>0</v>
      </c>
      <c r="I282" s="59">
        <v>50000</v>
      </c>
    </row>
    <row r="283" spans="1:9" ht="14.25">
      <c r="A283" s="15">
        <v>3725</v>
      </c>
      <c r="B283" s="16">
        <v>5139</v>
      </c>
      <c r="C283" s="17" t="s">
        <v>65</v>
      </c>
      <c r="D283" s="35">
        <v>0</v>
      </c>
      <c r="E283" s="36">
        <v>0</v>
      </c>
      <c r="F283" s="36">
        <v>7115</v>
      </c>
      <c r="G283" s="37">
        <v>3000</v>
      </c>
      <c r="H283" s="151">
        <v>3000</v>
      </c>
      <c r="I283" s="59">
        <v>3000</v>
      </c>
    </row>
    <row r="284" spans="1:9" ht="14.25">
      <c r="A284" s="15">
        <v>3725</v>
      </c>
      <c r="B284" s="16">
        <v>5166</v>
      </c>
      <c r="C284" s="17" t="s">
        <v>176</v>
      </c>
      <c r="D284" s="35">
        <v>7260</v>
      </c>
      <c r="E284" s="36">
        <v>3630</v>
      </c>
      <c r="F284" s="36">
        <v>0</v>
      </c>
      <c r="G284" s="37">
        <v>5000</v>
      </c>
      <c r="H284" s="151">
        <v>5000</v>
      </c>
      <c r="I284" s="59">
        <v>5000</v>
      </c>
    </row>
    <row r="285" spans="1:9" ht="14.25">
      <c r="A285" s="15">
        <v>3725</v>
      </c>
      <c r="B285" s="16">
        <v>5169</v>
      </c>
      <c r="C285" s="17" t="s">
        <v>130</v>
      </c>
      <c r="D285" s="35">
        <v>1157154</v>
      </c>
      <c r="E285" s="36">
        <v>1455061.5</v>
      </c>
      <c r="F285" s="36">
        <v>1522104</v>
      </c>
      <c r="G285" s="37">
        <v>1200000</v>
      </c>
      <c r="H285" s="151">
        <v>1600000</v>
      </c>
      <c r="I285" s="59">
        <v>1700000</v>
      </c>
    </row>
    <row r="286" spans="1:9" ht="14.25">
      <c r="A286" s="15">
        <v>3725</v>
      </c>
      <c r="B286" s="16">
        <v>5151</v>
      </c>
      <c r="C286" s="17" t="s">
        <v>164</v>
      </c>
      <c r="D286" s="35">
        <v>792</v>
      </c>
      <c r="E286" s="36">
        <v>320</v>
      </c>
      <c r="F286" s="36">
        <v>280</v>
      </c>
      <c r="G286" s="37">
        <v>2000</v>
      </c>
      <c r="H286" s="151">
        <v>2000</v>
      </c>
      <c r="I286" s="59">
        <v>1000</v>
      </c>
    </row>
    <row r="287" spans="1:9" ht="14.25">
      <c r="A287" s="15">
        <v>3725</v>
      </c>
      <c r="B287" s="16">
        <v>5154</v>
      </c>
      <c r="C287" s="17" t="s">
        <v>168</v>
      </c>
      <c r="D287" s="35">
        <v>18795</v>
      </c>
      <c r="E287" s="36">
        <v>7264</v>
      </c>
      <c r="F287" s="36">
        <v>12965</v>
      </c>
      <c r="G287" s="37">
        <v>20000</v>
      </c>
      <c r="H287" s="151">
        <v>20000</v>
      </c>
      <c r="I287" s="59">
        <v>15000</v>
      </c>
    </row>
    <row r="288" spans="1:9" ht="14.25">
      <c r="A288" s="15">
        <v>3725</v>
      </c>
      <c r="B288" s="16">
        <v>5171</v>
      </c>
      <c r="C288" s="17" t="s">
        <v>301</v>
      </c>
      <c r="D288" s="35"/>
      <c r="E288" s="36">
        <v>348</v>
      </c>
      <c r="F288" s="36">
        <v>0</v>
      </c>
      <c r="G288" s="37"/>
      <c r="H288" s="151">
        <v>0</v>
      </c>
      <c r="I288" s="60">
        <v>80000</v>
      </c>
    </row>
    <row r="289" spans="1:9" ht="14.25">
      <c r="A289" s="15">
        <v>3725</v>
      </c>
      <c r="B289" s="16">
        <v>5363</v>
      </c>
      <c r="C289" s="17" t="s">
        <v>98</v>
      </c>
      <c r="D289" s="35">
        <v>65000</v>
      </c>
      <c r="E289" s="36"/>
      <c r="F289" s="36">
        <v>0</v>
      </c>
      <c r="G289" s="37"/>
      <c r="H289" s="151">
        <v>0</v>
      </c>
      <c r="I289" s="59">
        <v>0</v>
      </c>
    </row>
    <row r="290" spans="1:9" ht="14.25">
      <c r="A290" s="15">
        <v>3725</v>
      </c>
      <c r="B290" s="16">
        <v>6121</v>
      </c>
      <c r="C290" s="17" t="s">
        <v>96</v>
      </c>
      <c r="D290" s="35">
        <v>32670</v>
      </c>
      <c r="E290" s="36"/>
      <c r="F290" s="36">
        <v>0</v>
      </c>
      <c r="G290" s="37"/>
      <c r="H290" s="151">
        <v>0</v>
      </c>
      <c r="I290" s="59">
        <v>0</v>
      </c>
    </row>
    <row r="291" spans="1:9" ht="15">
      <c r="A291" s="18"/>
      <c r="B291" s="19"/>
      <c r="C291" s="20" t="s">
        <v>1</v>
      </c>
      <c r="D291" s="51">
        <f>SUM(D282:D290)</f>
        <v>1336024</v>
      </c>
      <c r="E291" s="52">
        <f>SUM(E282:E290)</f>
        <v>1466623.5</v>
      </c>
      <c r="F291" s="52">
        <f>SUM(F282:F290)</f>
        <v>1542464</v>
      </c>
      <c r="G291" s="53">
        <f>SUM(G283:G290)</f>
        <v>1230000</v>
      </c>
      <c r="H291" s="152">
        <f>SUM(H283:H290)</f>
        <v>1630000</v>
      </c>
      <c r="I291" s="54">
        <f>SUM(I283:I290)</f>
        <v>1804000</v>
      </c>
    </row>
    <row r="292" spans="1:9" ht="15">
      <c r="A292" s="12"/>
      <c r="B292" s="29"/>
      <c r="C292" s="28" t="s">
        <v>31</v>
      </c>
      <c r="D292" s="74"/>
      <c r="E292" s="45"/>
      <c r="F292" s="45"/>
      <c r="G292" s="75"/>
      <c r="H292" s="155"/>
      <c r="I292" s="76"/>
    </row>
    <row r="293" spans="1:9" ht="14.25">
      <c r="A293" s="15">
        <v>3729</v>
      </c>
      <c r="B293" s="16">
        <v>5169</v>
      </c>
      <c r="C293" s="17" t="s">
        <v>73</v>
      </c>
      <c r="D293" s="35">
        <v>27467</v>
      </c>
      <c r="E293" s="36">
        <v>29992</v>
      </c>
      <c r="F293" s="36">
        <v>27310</v>
      </c>
      <c r="G293" s="37">
        <v>30000</v>
      </c>
      <c r="H293" s="151">
        <v>40000</v>
      </c>
      <c r="I293" s="59">
        <v>30000</v>
      </c>
    </row>
    <row r="294" spans="1:9" ht="15">
      <c r="A294" s="18"/>
      <c r="B294" s="19"/>
      <c r="C294" s="20" t="s">
        <v>1</v>
      </c>
      <c r="D294" s="51">
        <f aca="true" t="shared" si="25" ref="D294:I294">SUM(D293)</f>
        <v>27467</v>
      </c>
      <c r="E294" s="52">
        <f t="shared" si="25"/>
        <v>29992</v>
      </c>
      <c r="F294" s="52">
        <f t="shared" si="25"/>
        <v>27310</v>
      </c>
      <c r="G294" s="53">
        <f t="shared" si="25"/>
        <v>30000</v>
      </c>
      <c r="H294" s="152">
        <f t="shared" si="25"/>
        <v>40000</v>
      </c>
      <c r="I294" s="54">
        <f t="shared" si="25"/>
        <v>30000</v>
      </c>
    </row>
    <row r="295" spans="1:9" ht="15">
      <c r="A295" s="12"/>
      <c r="B295" s="29"/>
      <c r="C295" s="28" t="s">
        <v>32</v>
      </c>
      <c r="D295" s="77"/>
      <c r="E295" s="78"/>
      <c r="F295" s="78"/>
      <c r="G295" s="79"/>
      <c r="H295" s="156"/>
      <c r="I295" s="80"/>
    </row>
    <row r="296" spans="1:9" ht="14.25">
      <c r="A296" s="15">
        <v>3745</v>
      </c>
      <c r="B296" s="16">
        <v>5011</v>
      </c>
      <c r="C296" s="17" t="s">
        <v>2</v>
      </c>
      <c r="D296" s="35">
        <v>1384773</v>
      </c>
      <c r="E296" s="36">
        <v>1314148</v>
      </c>
      <c r="F296" s="36">
        <v>1041530</v>
      </c>
      <c r="G296" s="37">
        <v>1390000</v>
      </c>
      <c r="H296" s="151">
        <v>1390000</v>
      </c>
      <c r="I296" s="59">
        <v>1400000</v>
      </c>
    </row>
    <row r="297" spans="1:9" ht="14.25">
      <c r="A297" s="15">
        <v>3745</v>
      </c>
      <c r="B297" s="16">
        <v>5021</v>
      </c>
      <c r="C297" s="17" t="s">
        <v>123</v>
      </c>
      <c r="D297" s="35">
        <v>25560</v>
      </c>
      <c r="E297" s="36">
        <v>45600</v>
      </c>
      <c r="F297" s="36">
        <v>59268</v>
      </c>
      <c r="G297" s="37">
        <v>40000</v>
      </c>
      <c r="H297" s="151">
        <v>50000</v>
      </c>
      <c r="I297" s="59">
        <v>70000</v>
      </c>
    </row>
    <row r="298" spans="1:9" ht="14.25">
      <c r="A298" s="15">
        <v>3745</v>
      </c>
      <c r="B298" s="16">
        <v>5031</v>
      </c>
      <c r="C298" s="17" t="s">
        <v>3</v>
      </c>
      <c r="D298" s="35">
        <v>346689</v>
      </c>
      <c r="E298" s="36">
        <v>332239.25</v>
      </c>
      <c r="F298" s="36">
        <v>260382.5</v>
      </c>
      <c r="G298" s="37">
        <v>358000</v>
      </c>
      <c r="H298" s="151">
        <v>350000</v>
      </c>
      <c r="I298" s="59">
        <f>CEILING(I296*0.25,1000)</f>
        <v>350000</v>
      </c>
    </row>
    <row r="299" spans="1:9" ht="14.25">
      <c r="A299" s="15">
        <v>3745</v>
      </c>
      <c r="B299" s="16">
        <v>5032</v>
      </c>
      <c r="C299" s="17" t="s">
        <v>144</v>
      </c>
      <c r="D299" s="35">
        <v>124811</v>
      </c>
      <c r="E299" s="36">
        <v>119599</v>
      </c>
      <c r="F299" s="36">
        <v>93733</v>
      </c>
      <c r="G299" s="37">
        <v>129000</v>
      </c>
      <c r="H299" s="151">
        <v>126000</v>
      </c>
      <c r="I299" s="59">
        <f>CEILING(I296*0.09,1000)</f>
        <v>126000</v>
      </c>
    </row>
    <row r="300" spans="1:9" ht="14.25">
      <c r="A300" s="15">
        <v>3745</v>
      </c>
      <c r="B300" s="16">
        <v>5132</v>
      </c>
      <c r="C300" s="17" t="s">
        <v>9</v>
      </c>
      <c r="D300" s="35">
        <v>1651</v>
      </c>
      <c r="E300" s="36">
        <v>1532</v>
      </c>
      <c r="F300" s="36">
        <v>4172</v>
      </c>
      <c r="G300" s="37">
        <v>4000</v>
      </c>
      <c r="H300" s="151">
        <v>4000</v>
      </c>
      <c r="I300" s="59">
        <v>5000</v>
      </c>
    </row>
    <row r="301" spans="1:9" ht="14.25">
      <c r="A301" s="15">
        <v>3745</v>
      </c>
      <c r="B301" s="16">
        <v>5134</v>
      </c>
      <c r="C301" s="17" t="s">
        <v>133</v>
      </c>
      <c r="D301" s="35">
        <v>20384</v>
      </c>
      <c r="E301" s="36">
        <v>2735</v>
      </c>
      <c r="F301" s="36">
        <v>11802</v>
      </c>
      <c r="G301" s="37">
        <v>15000</v>
      </c>
      <c r="H301" s="151">
        <v>15000</v>
      </c>
      <c r="I301" s="59">
        <v>15000</v>
      </c>
    </row>
    <row r="302" spans="1:10" ht="14.25">
      <c r="A302" s="15">
        <v>3745</v>
      </c>
      <c r="B302" s="16">
        <v>5137</v>
      </c>
      <c r="C302" s="17" t="s">
        <v>155</v>
      </c>
      <c r="D302" s="35">
        <v>0</v>
      </c>
      <c r="E302" s="36">
        <v>35433</v>
      </c>
      <c r="F302" s="36">
        <v>90420.54</v>
      </c>
      <c r="G302" s="37">
        <v>0</v>
      </c>
      <c r="H302" s="151">
        <v>0</v>
      </c>
      <c r="I302" s="59">
        <v>20000</v>
      </c>
      <c r="J302" s="125"/>
    </row>
    <row r="303" spans="1:9" ht="14.25">
      <c r="A303" s="15">
        <v>3745</v>
      </c>
      <c r="B303" s="16">
        <v>5139</v>
      </c>
      <c r="C303" s="17" t="s">
        <v>244</v>
      </c>
      <c r="D303" s="35">
        <v>66063</v>
      </c>
      <c r="E303" s="36">
        <v>66981</v>
      </c>
      <c r="F303" s="36">
        <v>65415</v>
      </c>
      <c r="G303" s="37">
        <v>110000</v>
      </c>
      <c r="H303" s="151">
        <v>110000</v>
      </c>
      <c r="I303" s="59">
        <v>70000</v>
      </c>
    </row>
    <row r="304" spans="1:9" ht="14.25">
      <c r="A304" s="15">
        <v>3745</v>
      </c>
      <c r="B304" s="16">
        <v>5156</v>
      </c>
      <c r="C304" s="17" t="s">
        <v>169</v>
      </c>
      <c r="D304" s="35">
        <v>52257</v>
      </c>
      <c r="E304" s="36">
        <v>49463</v>
      </c>
      <c r="F304" s="36">
        <v>46028</v>
      </c>
      <c r="G304" s="37">
        <v>80000</v>
      </c>
      <c r="H304" s="151">
        <v>80000</v>
      </c>
      <c r="I304" s="59">
        <v>60000</v>
      </c>
    </row>
    <row r="305" spans="1:9" ht="14.25">
      <c r="A305" s="15">
        <v>3745</v>
      </c>
      <c r="B305" s="16">
        <v>5162</v>
      </c>
      <c r="C305" s="17" t="s">
        <v>170</v>
      </c>
      <c r="D305" s="35">
        <v>2786</v>
      </c>
      <c r="E305" s="36">
        <v>2739.03</v>
      </c>
      <c r="F305" s="36">
        <v>3224.77</v>
      </c>
      <c r="G305" s="37">
        <v>3500</v>
      </c>
      <c r="H305" s="151">
        <v>3500</v>
      </c>
      <c r="I305" s="59">
        <v>3500</v>
      </c>
    </row>
    <row r="306" spans="1:9" ht="14.25">
      <c r="A306" s="15">
        <v>3745</v>
      </c>
      <c r="B306" s="16">
        <v>5164</v>
      </c>
      <c r="C306" s="17" t="s">
        <v>132</v>
      </c>
      <c r="D306" s="35">
        <v>12152</v>
      </c>
      <c r="E306" s="36">
        <v>0</v>
      </c>
      <c r="F306" s="36">
        <v>4550</v>
      </c>
      <c r="G306" s="37">
        <v>10000</v>
      </c>
      <c r="H306" s="151">
        <v>10000</v>
      </c>
      <c r="I306" s="59">
        <v>10000</v>
      </c>
    </row>
    <row r="307" spans="1:9" ht="14.25">
      <c r="A307" s="15">
        <v>3745</v>
      </c>
      <c r="B307" s="16">
        <v>5166</v>
      </c>
      <c r="C307" s="17" t="s">
        <v>176</v>
      </c>
      <c r="D307" s="35">
        <v>4000</v>
      </c>
      <c r="E307" s="36">
        <v>0</v>
      </c>
      <c r="F307" s="36">
        <v>0</v>
      </c>
      <c r="G307" s="37">
        <v>5000</v>
      </c>
      <c r="H307" s="151">
        <v>5000</v>
      </c>
      <c r="I307" s="59">
        <v>2000</v>
      </c>
    </row>
    <row r="308" spans="1:9" ht="14.25">
      <c r="A308" s="15">
        <v>3745</v>
      </c>
      <c r="B308" s="16">
        <v>5169</v>
      </c>
      <c r="C308" s="17" t="s">
        <v>131</v>
      </c>
      <c r="D308" s="35">
        <v>54943</v>
      </c>
      <c r="E308" s="36">
        <v>6234</v>
      </c>
      <c r="F308" s="36">
        <v>5225</v>
      </c>
      <c r="G308" s="37">
        <v>30000</v>
      </c>
      <c r="H308" s="151">
        <v>20000</v>
      </c>
      <c r="I308" s="59">
        <v>10000</v>
      </c>
    </row>
    <row r="309" spans="1:9" ht="14.25">
      <c r="A309" s="15">
        <v>3745</v>
      </c>
      <c r="B309" s="16">
        <v>5171</v>
      </c>
      <c r="C309" s="17" t="s">
        <v>74</v>
      </c>
      <c r="D309" s="35">
        <v>129985</v>
      </c>
      <c r="E309" s="36">
        <v>32516</v>
      </c>
      <c r="F309" s="36">
        <v>44950.34</v>
      </c>
      <c r="G309" s="37">
        <v>150000</v>
      </c>
      <c r="H309" s="151">
        <v>150000</v>
      </c>
      <c r="I309" s="59">
        <v>150000</v>
      </c>
    </row>
    <row r="310" spans="1:9" ht="14.25">
      <c r="A310" s="15">
        <v>3745</v>
      </c>
      <c r="B310" s="16">
        <v>5172</v>
      </c>
      <c r="C310" s="17" t="s">
        <v>70</v>
      </c>
      <c r="D310" s="35">
        <v>0</v>
      </c>
      <c r="E310" s="36">
        <v>0</v>
      </c>
      <c r="F310" s="36">
        <v>6468.66</v>
      </c>
      <c r="G310" s="37"/>
      <c r="H310" s="151">
        <v>0</v>
      </c>
      <c r="I310" s="59">
        <v>0</v>
      </c>
    </row>
    <row r="311" spans="1:9" ht="14.25">
      <c r="A311" s="15">
        <v>3745</v>
      </c>
      <c r="B311" s="16">
        <v>5175</v>
      </c>
      <c r="C311" s="17" t="s">
        <v>10</v>
      </c>
      <c r="D311" s="35">
        <v>0</v>
      </c>
      <c r="E311" s="36">
        <v>0</v>
      </c>
      <c r="F311" s="36">
        <v>272</v>
      </c>
      <c r="G311" s="37"/>
      <c r="H311" s="151">
        <v>0</v>
      </c>
      <c r="I311" s="59">
        <v>1000</v>
      </c>
    </row>
    <row r="312" spans="1:9" ht="14.25">
      <c r="A312" s="15">
        <v>3745</v>
      </c>
      <c r="B312" s="16">
        <v>5192</v>
      </c>
      <c r="C312" s="17" t="s">
        <v>99</v>
      </c>
      <c r="D312" s="35">
        <v>1975</v>
      </c>
      <c r="E312" s="36"/>
      <c r="F312" s="36">
        <v>0</v>
      </c>
      <c r="G312" s="37"/>
      <c r="H312" s="151"/>
      <c r="I312" s="59">
        <v>0</v>
      </c>
    </row>
    <row r="313" spans="1:9" ht="14.25">
      <c r="A313" s="15">
        <v>3745</v>
      </c>
      <c r="B313" s="16">
        <v>5329</v>
      </c>
      <c r="C313" s="17" t="s">
        <v>262</v>
      </c>
      <c r="D313" s="35">
        <v>0</v>
      </c>
      <c r="E313" s="36">
        <v>0</v>
      </c>
      <c r="F313" s="36">
        <v>141389</v>
      </c>
      <c r="G313" s="37"/>
      <c r="H313" s="151">
        <v>0</v>
      </c>
      <c r="I313" s="59">
        <v>0</v>
      </c>
    </row>
    <row r="314" spans="1:9" ht="14.25">
      <c r="A314" s="15">
        <v>3745</v>
      </c>
      <c r="B314" s="16">
        <v>5424</v>
      </c>
      <c r="C314" s="17" t="s">
        <v>196</v>
      </c>
      <c r="D314" s="35">
        <v>4771</v>
      </c>
      <c r="E314" s="36">
        <v>3116</v>
      </c>
      <c r="F314" s="36">
        <v>2168</v>
      </c>
      <c r="G314" s="37">
        <v>5000</v>
      </c>
      <c r="H314" s="151">
        <v>5000</v>
      </c>
      <c r="I314" s="59">
        <v>5000</v>
      </c>
    </row>
    <row r="315" spans="1:10" ht="27">
      <c r="A315" s="15">
        <v>3745</v>
      </c>
      <c r="B315" s="16">
        <v>6121</v>
      </c>
      <c r="C315" s="17" t="s">
        <v>225</v>
      </c>
      <c r="D315" s="35">
        <v>0</v>
      </c>
      <c r="E315" s="36">
        <v>0</v>
      </c>
      <c r="F315" s="36">
        <v>269560.9</v>
      </c>
      <c r="G315" s="37"/>
      <c r="H315" s="151">
        <v>0</v>
      </c>
      <c r="I315" s="59">
        <v>0</v>
      </c>
      <c r="J315" s="125"/>
    </row>
    <row r="316" spans="1:9" ht="14.25">
      <c r="A316" s="15">
        <v>3745</v>
      </c>
      <c r="B316" s="16">
        <v>6122</v>
      </c>
      <c r="C316" s="17" t="s">
        <v>261</v>
      </c>
      <c r="D316" s="35">
        <v>0</v>
      </c>
      <c r="E316" s="36">
        <v>47590</v>
      </c>
      <c r="F316" s="36">
        <v>0</v>
      </c>
      <c r="G316" s="37"/>
      <c r="H316" s="151">
        <v>400000</v>
      </c>
      <c r="I316" s="60">
        <v>1200000</v>
      </c>
    </row>
    <row r="317" spans="1:9" ht="14.25">
      <c r="A317" s="15">
        <v>3745</v>
      </c>
      <c r="B317" s="16">
        <v>6349</v>
      </c>
      <c r="C317" s="17" t="s">
        <v>240</v>
      </c>
      <c r="D317" s="35">
        <v>0</v>
      </c>
      <c r="E317" s="36">
        <v>0</v>
      </c>
      <c r="F317" s="36">
        <v>532400</v>
      </c>
      <c r="G317" s="37"/>
      <c r="H317" s="151"/>
      <c r="I317" s="59">
        <v>0</v>
      </c>
    </row>
    <row r="318" spans="1:9" ht="15">
      <c r="A318" s="18"/>
      <c r="B318" s="19"/>
      <c r="C318" s="20" t="s">
        <v>1</v>
      </c>
      <c r="D318" s="51">
        <f aca="true" t="shared" si="26" ref="D318:I318">SUM(D296:D317)</f>
        <v>2232800</v>
      </c>
      <c r="E318" s="52">
        <f t="shared" si="26"/>
        <v>2059925.28</v>
      </c>
      <c r="F318" s="52">
        <f t="shared" si="26"/>
        <v>2682959.71</v>
      </c>
      <c r="G318" s="53">
        <f t="shared" si="26"/>
        <v>2329500</v>
      </c>
      <c r="H318" s="152">
        <f t="shared" si="26"/>
        <v>2718500</v>
      </c>
      <c r="I318" s="54">
        <f t="shared" si="26"/>
        <v>3497500</v>
      </c>
    </row>
    <row r="319" spans="1:9" ht="15">
      <c r="A319" s="12"/>
      <c r="B319" s="13"/>
      <c r="C319" s="28" t="s">
        <v>33</v>
      </c>
      <c r="D319" s="74"/>
      <c r="E319" s="45"/>
      <c r="F319" s="45"/>
      <c r="G319" s="75"/>
      <c r="H319" s="155"/>
      <c r="I319" s="76"/>
    </row>
    <row r="320" spans="1:9" ht="14.25">
      <c r="A320" s="15">
        <v>4319</v>
      </c>
      <c r="B320" s="16">
        <v>5169</v>
      </c>
      <c r="C320" s="17" t="s">
        <v>178</v>
      </c>
      <c r="D320" s="35">
        <v>6300</v>
      </c>
      <c r="E320" s="36">
        <v>1700</v>
      </c>
      <c r="F320" s="36">
        <v>0</v>
      </c>
      <c r="G320" s="37">
        <v>0</v>
      </c>
      <c r="H320" s="151">
        <v>0</v>
      </c>
      <c r="I320" s="59">
        <v>0</v>
      </c>
    </row>
    <row r="321" spans="1:9" ht="14.25">
      <c r="A321" s="15">
        <v>4319</v>
      </c>
      <c r="B321" s="16">
        <v>5175</v>
      </c>
      <c r="C321" s="17" t="s">
        <v>10</v>
      </c>
      <c r="D321" s="35">
        <v>500</v>
      </c>
      <c r="E321" s="36">
        <v>126</v>
      </c>
      <c r="F321" s="36">
        <v>0</v>
      </c>
      <c r="G321" s="37">
        <v>0</v>
      </c>
      <c r="H321" s="151">
        <v>0</v>
      </c>
      <c r="I321" s="59">
        <v>0</v>
      </c>
    </row>
    <row r="322" spans="1:9" ht="14.25" customHeight="1">
      <c r="A322" s="15">
        <v>4319</v>
      </c>
      <c r="B322" s="16">
        <v>5194</v>
      </c>
      <c r="C322" s="17" t="s">
        <v>11</v>
      </c>
      <c r="D322" s="35">
        <v>7810</v>
      </c>
      <c r="E322" s="36">
        <v>9620</v>
      </c>
      <c r="F322" s="36">
        <v>0</v>
      </c>
      <c r="G322" s="37">
        <v>0</v>
      </c>
      <c r="H322" s="151">
        <v>0</v>
      </c>
      <c r="I322" s="59">
        <v>0</v>
      </c>
    </row>
    <row r="323" spans="1:9" ht="15">
      <c r="A323" s="18"/>
      <c r="B323" s="19"/>
      <c r="C323" s="20" t="s">
        <v>1</v>
      </c>
      <c r="D323" s="51">
        <f aca="true" t="shared" si="27" ref="D323:I323">SUM(D320:D322)</f>
        <v>14610</v>
      </c>
      <c r="E323" s="52">
        <f t="shared" si="27"/>
        <v>11446</v>
      </c>
      <c r="F323" s="52">
        <f t="shared" si="27"/>
        <v>0</v>
      </c>
      <c r="G323" s="53">
        <f t="shared" si="27"/>
        <v>0</v>
      </c>
      <c r="H323" s="152">
        <f t="shared" si="27"/>
        <v>0</v>
      </c>
      <c r="I323" s="54">
        <f t="shared" si="27"/>
        <v>0</v>
      </c>
    </row>
    <row r="324" spans="1:9" ht="15">
      <c r="A324" s="12"/>
      <c r="B324" s="13"/>
      <c r="C324" s="28" t="s">
        <v>34</v>
      </c>
      <c r="D324" s="74"/>
      <c r="E324" s="45"/>
      <c r="F324" s="45"/>
      <c r="G324" s="75"/>
      <c r="H324" s="155"/>
      <c r="I324" s="76"/>
    </row>
    <row r="325" spans="1:9" ht="14.25">
      <c r="A325" s="15">
        <v>4351</v>
      </c>
      <c r="B325" s="16">
        <v>5011</v>
      </c>
      <c r="C325" s="17" t="s">
        <v>2</v>
      </c>
      <c r="D325" s="35">
        <v>908797</v>
      </c>
      <c r="E325" s="36">
        <v>896160</v>
      </c>
      <c r="F325" s="36">
        <v>1027586</v>
      </c>
      <c r="G325" s="37">
        <v>1030000</v>
      </c>
      <c r="H325" s="151">
        <v>1080000</v>
      </c>
      <c r="I325" s="59">
        <v>1150000</v>
      </c>
    </row>
    <row r="326" spans="1:9" ht="14.25">
      <c r="A326" s="15">
        <v>4351</v>
      </c>
      <c r="B326" s="16">
        <v>5021</v>
      </c>
      <c r="C326" s="17" t="s">
        <v>123</v>
      </c>
      <c r="D326" s="35">
        <v>27425</v>
      </c>
      <c r="E326" s="36">
        <v>71145</v>
      </c>
      <c r="F326" s="36">
        <v>48560</v>
      </c>
      <c r="G326" s="37">
        <v>40000</v>
      </c>
      <c r="H326" s="151">
        <v>50000</v>
      </c>
      <c r="I326" s="59">
        <v>60000</v>
      </c>
    </row>
    <row r="327" spans="1:9" ht="14.25">
      <c r="A327" s="15">
        <v>4351</v>
      </c>
      <c r="B327" s="16">
        <v>5031</v>
      </c>
      <c r="C327" s="17" t="s">
        <v>3</v>
      </c>
      <c r="D327" s="35">
        <v>227199</v>
      </c>
      <c r="E327" s="36">
        <v>223428</v>
      </c>
      <c r="F327" s="36">
        <v>256896.5</v>
      </c>
      <c r="G327" s="37">
        <v>258000</v>
      </c>
      <c r="H327" s="151">
        <v>270000</v>
      </c>
      <c r="I327" s="59">
        <f>CEILING(I325*0.25,1000)</f>
        <v>288000</v>
      </c>
    </row>
    <row r="328" spans="1:9" ht="14.25">
      <c r="A328" s="15">
        <v>4351</v>
      </c>
      <c r="B328" s="16">
        <v>5032</v>
      </c>
      <c r="C328" s="17" t="s">
        <v>144</v>
      </c>
      <c r="D328" s="35">
        <v>81791</v>
      </c>
      <c r="E328" s="36">
        <v>80437</v>
      </c>
      <c r="F328" s="36">
        <v>92486</v>
      </c>
      <c r="G328" s="37">
        <v>93000</v>
      </c>
      <c r="H328" s="151">
        <v>98000</v>
      </c>
      <c r="I328" s="59">
        <f>CEILING(I325*0.09,1000)</f>
        <v>104000</v>
      </c>
    </row>
    <row r="329" spans="1:9" ht="14.25">
      <c r="A329" s="15">
        <v>4351</v>
      </c>
      <c r="B329" s="16">
        <v>5133</v>
      </c>
      <c r="C329" s="17" t="s">
        <v>148</v>
      </c>
      <c r="D329" s="35">
        <v>0</v>
      </c>
      <c r="E329" s="36">
        <v>0</v>
      </c>
      <c r="F329" s="36">
        <v>995</v>
      </c>
      <c r="G329" s="37">
        <v>1000</v>
      </c>
      <c r="H329" s="151">
        <v>1000</v>
      </c>
      <c r="I329" s="59">
        <v>1000</v>
      </c>
    </row>
    <row r="330" spans="1:9" ht="14.25">
      <c r="A330" s="15">
        <v>4351</v>
      </c>
      <c r="B330" s="16">
        <v>5134</v>
      </c>
      <c r="C330" s="17" t="s">
        <v>7</v>
      </c>
      <c r="D330" s="35">
        <v>6120</v>
      </c>
      <c r="E330" s="36">
        <v>5645</v>
      </c>
      <c r="F330" s="36">
        <v>3698</v>
      </c>
      <c r="G330" s="37">
        <v>9000</v>
      </c>
      <c r="H330" s="151">
        <v>9000</v>
      </c>
      <c r="I330" s="59">
        <v>0</v>
      </c>
    </row>
    <row r="331" spans="1:9" ht="14.25">
      <c r="A331" s="15">
        <v>4351</v>
      </c>
      <c r="B331" s="16">
        <v>5136</v>
      </c>
      <c r="C331" s="17" t="s">
        <v>149</v>
      </c>
      <c r="D331" s="35">
        <v>390</v>
      </c>
      <c r="E331" s="36">
        <v>390</v>
      </c>
      <c r="F331" s="36">
        <v>0</v>
      </c>
      <c r="G331" s="37">
        <v>1000</v>
      </c>
      <c r="H331" s="151">
        <v>1000</v>
      </c>
      <c r="I331" s="59">
        <v>1000</v>
      </c>
    </row>
    <row r="332" spans="1:9" ht="14.25">
      <c r="A332" s="15">
        <v>4351</v>
      </c>
      <c r="B332" s="16">
        <v>5137</v>
      </c>
      <c r="C332" s="17" t="s">
        <v>156</v>
      </c>
      <c r="D332" s="35">
        <v>49893</v>
      </c>
      <c r="E332" s="36">
        <v>45005</v>
      </c>
      <c r="F332" s="36">
        <v>37095</v>
      </c>
      <c r="G332" s="37">
        <v>20000</v>
      </c>
      <c r="H332" s="151">
        <v>20000</v>
      </c>
      <c r="I332" s="59">
        <v>40000</v>
      </c>
    </row>
    <row r="333" spans="1:9" ht="14.25">
      <c r="A333" s="15">
        <v>4351</v>
      </c>
      <c r="B333" s="16">
        <v>5139</v>
      </c>
      <c r="C333" s="17" t="s">
        <v>65</v>
      </c>
      <c r="D333" s="35">
        <v>62998</v>
      </c>
      <c r="E333" s="36">
        <v>31018.7</v>
      </c>
      <c r="F333" s="36">
        <v>34107.01</v>
      </c>
      <c r="G333" s="37">
        <v>80000</v>
      </c>
      <c r="H333" s="151">
        <v>80000</v>
      </c>
      <c r="I333" s="59">
        <v>50000</v>
      </c>
    </row>
    <row r="334" spans="1:9" ht="14.25">
      <c r="A334" s="15">
        <v>4351</v>
      </c>
      <c r="B334" s="16">
        <v>5151</v>
      </c>
      <c r="C334" s="17" t="s">
        <v>4</v>
      </c>
      <c r="D334" s="35">
        <v>131837</v>
      </c>
      <c r="E334" s="36">
        <v>137088</v>
      </c>
      <c r="F334" s="36">
        <v>141751</v>
      </c>
      <c r="G334" s="37">
        <v>150000</v>
      </c>
      <c r="H334" s="151">
        <v>150000</v>
      </c>
      <c r="I334" s="59">
        <v>150000</v>
      </c>
    </row>
    <row r="335" spans="1:9" ht="14.25">
      <c r="A335" s="15">
        <v>4351</v>
      </c>
      <c r="B335" s="16">
        <v>5153</v>
      </c>
      <c r="C335" s="17" t="s">
        <v>104</v>
      </c>
      <c r="D335" s="35">
        <v>341314</v>
      </c>
      <c r="E335" s="36">
        <v>172961.04</v>
      </c>
      <c r="F335" s="36">
        <v>364350</v>
      </c>
      <c r="G335" s="37">
        <v>380000</v>
      </c>
      <c r="H335" s="151">
        <v>350000</v>
      </c>
      <c r="I335" s="59">
        <v>400000</v>
      </c>
    </row>
    <row r="336" spans="1:9" ht="14.25">
      <c r="A336" s="15">
        <v>4351</v>
      </c>
      <c r="B336" s="16">
        <v>5154</v>
      </c>
      <c r="C336" s="17" t="s">
        <v>165</v>
      </c>
      <c r="D336" s="35">
        <v>61453</v>
      </c>
      <c r="E336" s="36">
        <v>46309.91</v>
      </c>
      <c r="F336" s="36">
        <v>57037</v>
      </c>
      <c r="G336" s="37">
        <v>90000</v>
      </c>
      <c r="H336" s="151">
        <v>70000</v>
      </c>
      <c r="I336" s="59">
        <v>75000</v>
      </c>
    </row>
    <row r="337" spans="1:9" ht="14.25">
      <c r="A337" s="15">
        <v>4351</v>
      </c>
      <c r="B337" s="16">
        <v>5156</v>
      </c>
      <c r="C337" s="17" t="s">
        <v>169</v>
      </c>
      <c r="D337" s="35">
        <v>16011</v>
      </c>
      <c r="E337" s="36">
        <v>16208</v>
      </c>
      <c r="F337" s="36">
        <v>18004</v>
      </c>
      <c r="G337" s="37">
        <v>20000</v>
      </c>
      <c r="H337" s="151">
        <v>20000</v>
      </c>
      <c r="I337" s="59">
        <v>22000</v>
      </c>
    </row>
    <row r="338" spans="1:9" ht="14.25">
      <c r="A338" s="15">
        <v>4351</v>
      </c>
      <c r="B338" s="16">
        <v>5162</v>
      </c>
      <c r="C338" s="17" t="s">
        <v>170</v>
      </c>
      <c r="D338" s="35">
        <v>4130</v>
      </c>
      <c r="E338" s="36">
        <v>3446.43</v>
      </c>
      <c r="F338" s="36">
        <v>3188.71</v>
      </c>
      <c r="G338" s="37">
        <v>5000</v>
      </c>
      <c r="H338" s="151">
        <v>5000</v>
      </c>
      <c r="I338" s="59">
        <v>5000</v>
      </c>
    </row>
    <row r="339" spans="1:9" ht="14.25">
      <c r="A339" s="15">
        <v>4351</v>
      </c>
      <c r="B339" s="16">
        <v>5166</v>
      </c>
      <c r="C339" s="17" t="s">
        <v>176</v>
      </c>
      <c r="D339" s="35">
        <v>0</v>
      </c>
      <c r="E339" s="36">
        <v>4000</v>
      </c>
      <c r="F339" s="36">
        <v>0</v>
      </c>
      <c r="G339" s="37">
        <v>10000</v>
      </c>
      <c r="H339" s="151">
        <v>10000</v>
      </c>
      <c r="I339" s="59">
        <v>5000</v>
      </c>
    </row>
    <row r="340" spans="1:9" ht="14.25">
      <c r="A340" s="15">
        <v>4351</v>
      </c>
      <c r="B340" s="16">
        <v>5167</v>
      </c>
      <c r="C340" s="17" t="s">
        <v>177</v>
      </c>
      <c r="D340" s="35">
        <v>15294</v>
      </c>
      <c r="E340" s="36">
        <v>15000</v>
      </c>
      <c r="F340" s="36">
        <v>7220</v>
      </c>
      <c r="G340" s="37">
        <v>20000</v>
      </c>
      <c r="H340" s="151">
        <v>20000</v>
      </c>
      <c r="I340" s="59">
        <v>15000</v>
      </c>
    </row>
    <row r="341" spans="1:9" ht="14.25">
      <c r="A341" s="15">
        <v>4351</v>
      </c>
      <c r="B341" s="16">
        <v>5168</v>
      </c>
      <c r="C341" s="17" t="s">
        <v>126</v>
      </c>
      <c r="D341" s="35">
        <v>15420</v>
      </c>
      <c r="E341" s="36">
        <v>16073</v>
      </c>
      <c r="F341" s="36">
        <v>15520</v>
      </c>
      <c r="G341" s="37">
        <v>15000</v>
      </c>
      <c r="H341" s="151">
        <v>17000</v>
      </c>
      <c r="I341" s="59">
        <v>17000</v>
      </c>
    </row>
    <row r="342" spans="1:9" ht="27">
      <c r="A342" s="15">
        <v>4351</v>
      </c>
      <c r="B342" s="16">
        <v>5169</v>
      </c>
      <c r="C342" s="17" t="s">
        <v>134</v>
      </c>
      <c r="D342" s="35">
        <v>62268</v>
      </c>
      <c r="E342" s="36">
        <v>62216</v>
      </c>
      <c r="F342" s="36">
        <v>44677.5</v>
      </c>
      <c r="G342" s="37">
        <v>146000</v>
      </c>
      <c r="H342" s="151">
        <v>100000</v>
      </c>
      <c r="I342" s="59">
        <v>65000</v>
      </c>
    </row>
    <row r="343" spans="1:9" ht="14.25">
      <c r="A343" s="15">
        <v>4351</v>
      </c>
      <c r="B343" s="16">
        <v>5171</v>
      </c>
      <c r="C343" s="17" t="s">
        <v>116</v>
      </c>
      <c r="D343" s="35">
        <v>161168</v>
      </c>
      <c r="E343" s="36">
        <v>182833.37</v>
      </c>
      <c r="F343" s="36">
        <v>90967.25</v>
      </c>
      <c r="G343" s="37">
        <v>134000</v>
      </c>
      <c r="H343" s="151">
        <v>170000</v>
      </c>
      <c r="I343" s="59">
        <v>100000</v>
      </c>
    </row>
    <row r="344" spans="1:9" ht="14.25">
      <c r="A344" s="15">
        <v>4351</v>
      </c>
      <c r="B344" s="16">
        <v>5173</v>
      </c>
      <c r="C344" s="17" t="s">
        <v>8</v>
      </c>
      <c r="D344" s="35">
        <v>266</v>
      </c>
      <c r="E344" s="36">
        <v>517</v>
      </c>
      <c r="F344" s="36">
        <v>744</v>
      </c>
      <c r="G344" s="37">
        <v>1000</v>
      </c>
      <c r="H344" s="151">
        <v>1000</v>
      </c>
      <c r="I344" s="59">
        <v>1000</v>
      </c>
    </row>
    <row r="345" spans="1:9" ht="14.25">
      <c r="A345" s="15">
        <v>4351</v>
      </c>
      <c r="B345" s="16">
        <v>5175</v>
      </c>
      <c r="C345" s="17" t="s">
        <v>10</v>
      </c>
      <c r="D345" s="35">
        <v>0</v>
      </c>
      <c r="E345" s="36">
        <v>0</v>
      </c>
      <c r="F345" s="36">
        <v>389</v>
      </c>
      <c r="G345" s="37"/>
      <c r="H345" s="151">
        <v>0</v>
      </c>
      <c r="I345" s="59">
        <v>1000</v>
      </c>
    </row>
    <row r="346" spans="1:9" ht="14.25">
      <c r="A346" s="112">
        <v>4351</v>
      </c>
      <c r="B346" s="113">
        <v>5194</v>
      </c>
      <c r="C346" s="114" t="s">
        <v>270</v>
      </c>
      <c r="D346" s="115"/>
      <c r="E346" s="116"/>
      <c r="F346" s="116">
        <v>7125</v>
      </c>
      <c r="G346" s="117"/>
      <c r="H346" s="162">
        <v>10000</v>
      </c>
      <c r="I346" s="118">
        <v>10000</v>
      </c>
    </row>
    <row r="347" spans="1:9" ht="14.25">
      <c r="A347" s="15">
        <v>4351</v>
      </c>
      <c r="B347" s="16">
        <v>5229</v>
      </c>
      <c r="C347" s="17" t="s">
        <v>188</v>
      </c>
      <c r="D347" s="35">
        <v>26000</v>
      </c>
      <c r="E347" s="36">
        <v>2000</v>
      </c>
      <c r="F347" s="36">
        <v>2000</v>
      </c>
      <c r="G347" s="37">
        <v>2000</v>
      </c>
      <c r="H347" s="151">
        <v>2000</v>
      </c>
      <c r="I347" s="59">
        <v>2000</v>
      </c>
    </row>
    <row r="348" spans="1:9" ht="14.25">
      <c r="A348" s="15">
        <v>4351</v>
      </c>
      <c r="B348" s="16">
        <v>5362</v>
      </c>
      <c r="C348" s="17" t="s">
        <v>100</v>
      </c>
      <c r="D348" s="35">
        <v>100</v>
      </c>
      <c r="E348" s="36">
        <v>0</v>
      </c>
      <c r="F348" s="36">
        <v>0</v>
      </c>
      <c r="G348" s="37"/>
      <c r="H348" s="151">
        <v>0</v>
      </c>
      <c r="I348" s="59">
        <v>0</v>
      </c>
    </row>
    <row r="349" spans="1:9" ht="14.25">
      <c r="A349" s="15">
        <v>4351</v>
      </c>
      <c r="B349" s="16">
        <v>5424</v>
      </c>
      <c r="C349" s="17" t="s">
        <v>196</v>
      </c>
      <c r="D349" s="35">
        <v>3318</v>
      </c>
      <c r="E349" s="36">
        <v>8761</v>
      </c>
      <c r="F349" s="36">
        <v>3684</v>
      </c>
      <c r="G349" s="37">
        <v>5000</v>
      </c>
      <c r="H349" s="151">
        <v>10000</v>
      </c>
      <c r="I349" s="59">
        <v>10000</v>
      </c>
    </row>
    <row r="350" spans="1:9" ht="14.25">
      <c r="A350" s="15">
        <v>4351</v>
      </c>
      <c r="B350" s="16">
        <v>5909</v>
      </c>
      <c r="C350" s="17" t="s">
        <v>202</v>
      </c>
      <c r="D350" s="35">
        <v>36464</v>
      </c>
      <c r="E350" s="36">
        <v>33383</v>
      </c>
      <c r="F350" s="36">
        <v>127044</v>
      </c>
      <c r="G350" s="37">
        <v>100000</v>
      </c>
      <c r="H350" s="151">
        <v>100000</v>
      </c>
      <c r="I350" s="59">
        <v>150000</v>
      </c>
    </row>
    <row r="351" spans="1:9" ht="15">
      <c r="A351" s="18"/>
      <c r="B351" s="19"/>
      <c r="C351" s="20" t="s">
        <v>1</v>
      </c>
      <c r="D351" s="51">
        <f aca="true" t="shared" si="28" ref="D351:I351">SUM(D325:D350)</f>
        <v>2239656</v>
      </c>
      <c r="E351" s="52">
        <f t="shared" si="28"/>
        <v>2054025.4499999997</v>
      </c>
      <c r="F351" s="52">
        <f t="shared" si="28"/>
        <v>2385124.9699999997</v>
      </c>
      <c r="G351" s="53">
        <f t="shared" si="28"/>
        <v>2610000</v>
      </c>
      <c r="H351" s="152">
        <f t="shared" si="28"/>
        <v>2644000</v>
      </c>
      <c r="I351" s="54">
        <f t="shared" si="28"/>
        <v>2722000</v>
      </c>
    </row>
    <row r="352" spans="1:9" ht="15">
      <c r="A352" s="12"/>
      <c r="B352" s="13"/>
      <c r="C352" s="28" t="s">
        <v>211</v>
      </c>
      <c r="D352" s="77"/>
      <c r="E352" s="78"/>
      <c r="F352" s="78"/>
      <c r="G352" s="79"/>
      <c r="H352" s="156"/>
      <c r="I352" s="80"/>
    </row>
    <row r="353" spans="1:9" ht="14.25">
      <c r="A353" s="15">
        <v>4379</v>
      </c>
      <c r="B353" s="16">
        <v>5321</v>
      </c>
      <c r="C353" s="17" t="s">
        <v>190</v>
      </c>
      <c r="D353" s="35">
        <v>40000</v>
      </c>
      <c r="E353" s="36">
        <v>50000</v>
      </c>
      <c r="F353" s="36">
        <v>50000</v>
      </c>
      <c r="G353" s="37">
        <v>70000</v>
      </c>
      <c r="H353" s="151">
        <v>50000</v>
      </c>
      <c r="I353" s="60">
        <v>50000</v>
      </c>
    </row>
    <row r="354" spans="1:9" ht="15">
      <c r="A354" s="18"/>
      <c r="B354" s="19"/>
      <c r="C354" s="20" t="s">
        <v>1</v>
      </c>
      <c r="D354" s="51">
        <f aca="true" t="shared" si="29" ref="D354:I354">SUM(D353)</f>
        <v>40000</v>
      </c>
      <c r="E354" s="52">
        <f t="shared" si="29"/>
        <v>50000</v>
      </c>
      <c r="F354" s="52">
        <f t="shared" si="29"/>
        <v>50000</v>
      </c>
      <c r="G354" s="53">
        <f t="shared" si="29"/>
        <v>70000</v>
      </c>
      <c r="H354" s="152">
        <f t="shared" si="29"/>
        <v>50000</v>
      </c>
      <c r="I354" s="54">
        <f t="shared" si="29"/>
        <v>50000</v>
      </c>
    </row>
    <row r="355" spans="1:9" ht="15">
      <c r="A355" s="12"/>
      <c r="B355" s="13"/>
      <c r="C355" s="28" t="s">
        <v>54</v>
      </c>
      <c r="D355" s="77"/>
      <c r="E355" s="78"/>
      <c r="F355" s="78"/>
      <c r="G355" s="79"/>
      <c r="H355" s="156"/>
      <c r="I355" s="80"/>
    </row>
    <row r="356" spans="1:9" ht="14.25">
      <c r="A356" s="15">
        <v>5212</v>
      </c>
      <c r="B356" s="16">
        <v>5901</v>
      </c>
      <c r="C356" s="17" t="s">
        <v>199</v>
      </c>
      <c r="D356" s="35">
        <v>0</v>
      </c>
      <c r="E356" s="36">
        <v>0</v>
      </c>
      <c r="F356" s="36">
        <v>0</v>
      </c>
      <c r="G356" s="37">
        <v>5000</v>
      </c>
      <c r="H356" s="151">
        <v>5000</v>
      </c>
      <c r="I356" s="59">
        <v>5000</v>
      </c>
    </row>
    <row r="357" spans="1:9" ht="15">
      <c r="A357" s="18"/>
      <c r="B357" s="19"/>
      <c r="C357" s="20" t="s">
        <v>1</v>
      </c>
      <c r="D357" s="51">
        <f aca="true" t="shared" si="30" ref="D357:I357">SUM(D356)</f>
        <v>0</v>
      </c>
      <c r="E357" s="52">
        <f t="shared" si="30"/>
        <v>0</v>
      </c>
      <c r="F357" s="52">
        <f t="shared" si="30"/>
        <v>0</v>
      </c>
      <c r="G357" s="53">
        <f t="shared" si="30"/>
        <v>5000</v>
      </c>
      <c r="H357" s="152">
        <f t="shared" si="30"/>
        <v>5000</v>
      </c>
      <c r="I357" s="54">
        <f t="shared" si="30"/>
        <v>5000</v>
      </c>
    </row>
    <row r="358" spans="1:9" ht="15">
      <c r="A358" s="12"/>
      <c r="B358" s="29"/>
      <c r="C358" s="28" t="s">
        <v>35</v>
      </c>
      <c r="D358" s="74"/>
      <c r="E358" s="45"/>
      <c r="F358" s="45"/>
      <c r="G358" s="75"/>
      <c r="H358" s="155"/>
      <c r="I358" s="76"/>
    </row>
    <row r="359" spans="1:9" ht="14.25">
      <c r="A359" s="15">
        <v>5311</v>
      </c>
      <c r="B359" s="16">
        <v>5011</v>
      </c>
      <c r="C359" s="17" t="s">
        <v>2</v>
      </c>
      <c r="D359" s="35">
        <v>1114585</v>
      </c>
      <c r="E359" s="36">
        <v>1162833</v>
      </c>
      <c r="F359" s="36">
        <v>1099231</v>
      </c>
      <c r="G359" s="37">
        <v>1150000</v>
      </c>
      <c r="H359" s="151">
        <v>1220000</v>
      </c>
      <c r="I359" s="59">
        <v>1200000</v>
      </c>
    </row>
    <row r="360" spans="1:9" ht="14.25">
      <c r="A360" s="15">
        <v>5311</v>
      </c>
      <c r="B360" s="16">
        <v>5031</v>
      </c>
      <c r="C360" s="17" t="s">
        <v>3</v>
      </c>
      <c r="D360" s="35">
        <v>278646</v>
      </c>
      <c r="E360" s="36">
        <v>290708.25</v>
      </c>
      <c r="F360" s="36">
        <v>274807.75</v>
      </c>
      <c r="G360" s="37">
        <v>287000</v>
      </c>
      <c r="H360" s="151">
        <v>305000</v>
      </c>
      <c r="I360" s="59">
        <f>CEILING(I359*0.25,1000)</f>
        <v>300000</v>
      </c>
    </row>
    <row r="361" spans="1:9" ht="14.25">
      <c r="A361" s="15">
        <v>5311</v>
      </c>
      <c r="B361" s="16">
        <v>5032</v>
      </c>
      <c r="C361" s="17" t="s">
        <v>144</v>
      </c>
      <c r="D361" s="35">
        <v>100312</v>
      </c>
      <c r="E361" s="36">
        <v>104655</v>
      </c>
      <c r="F361" s="36">
        <v>98930</v>
      </c>
      <c r="G361" s="37">
        <v>104000</v>
      </c>
      <c r="H361" s="151">
        <v>110000</v>
      </c>
      <c r="I361" s="59">
        <f>CEILING(I359*0.09,1000)</f>
        <v>108000</v>
      </c>
    </row>
    <row r="362" spans="1:9" ht="14.25">
      <c r="A362" s="15">
        <v>5311</v>
      </c>
      <c r="B362" s="16">
        <v>5134</v>
      </c>
      <c r="C362" s="17" t="s">
        <v>7</v>
      </c>
      <c r="D362" s="35">
        <v>0</v>
      </c>
      <c r="E362" s="36">
        <v>2997</v>
      </c>
      <c r="F362" s="36">
        <v>43857</v>
      </c>
      <c r="G362" s="37">
        <v>50000</v>
      </c>
      <c r="H362" s="151">
        <v>50000</v>
      </c>
      <c r="I362" s="59">
        <v>25000</v>
      </c>
    </row>
    <row r="363" spans="1:9" ht="14.25">
      <c r="A363" s="15">
        <v>5311</v>
      </c>
      <c r="B363" s="16">
        <v>5136</v>
      </c>
      <c r="C363" s="17" t="s">
        <v>149</v>
      </c>
      <c r="D363" s="35"/>
      <c r="E363" s="36">
        <v>771</v>
      </c>
      <c r="F363" s="36">
        <v>375</v>
      </c>
      <c r="G363" s="37"/>
      <c r="H363" s="151">
        <v>1000</v>
      </c>
      <c r="I363" s="59">
        <v>1000</v>
      </c>
    </row>
    <row r="364" spans="1:9" ht="14.25">
      <c r="A364" s="15">
        <v>5311</v>
      </c>
      <c r="B364" s="16">
        <v>5137</v>
      </c>
      <c r="C364" s="17" t="s">
        <v>263</v>
      </c>
      <c r="D364" s="35">
        <v>38584</v>
      </c>
      <c r="E364" s="36">
        <v>6759.99</v>
      </c>
      <c r="F364" s="36">
        <v>84014</v>
      </c>
      <c r="G364" s="37">
        <v>0</v>
      </c>
      <c r="H364" s="151">
        <v>5000</v>
      </c>
      <c r="I364" s="59">
        <v>15000</v>
      </c>
    </row>
    <row r="365" spans="1:9" ht="14.25">
      <c r="A365" s="15">
        <v>5311</v>
      </c>
      <c r="B365" s="16">
        <v>5139</v>
      </c>
      <c r="C365" s="17" t="s">
        <v>65</v>
      </c>
      <c r="D365" s="35">
        <v>8405</v>
      </c>
      <c r="E365" s="36">
        <v>13577.01</v>
      </c>
      <c r="F365" s="36">
        <v>7511.09</v>
      </c>
      <c r="G365" s="37">
        <v>15000</v>
      </c>
      <c r="H365" s="151">
        <v>15000</v>
      </c>
      <c r="I365" s="59">
        <v>15000</v>
      </c>
    </row>
    <row r="366" spans="1:9" ht="14.25">
      <c r="A366" s="15">
        <v>5311</v>
      </c>
      <c r="B366" s="16">
        <v>5156</v>
      </c>
      <c r="C366" s="17" t="s">
        <v>169</v>
      </c>
      <c r="D366" s="35">
        <v>16750</v>
      </c>
      <c r="E366" s="36">
        <v>13000</v>
      </c>
      <c r="F366" s="36">
        <v>20626</v>
      </c>
      <c r="G366" s="37">
        <v>20000</v>
      </c>
      <c r="H366" s="151">
        <v>20000</v>
      </c>
      <c r="I366" s="59">
        <v>25000</v>
      </c>
    </row>
    <row r="367" spans="1:9" ht="14.25">
      <c r="A367" s="15">
        <v>5311</v>
      </c>
      <c r="B367" s="16">
        <v>5162</v>
      </c>
      <c r="C367" s="17" t="s">
        <v>170</v>
      </c>
      <c r="D367" s="35">
        <v>10220</v>
      </c>
      <c r="E367" s="36">
        <v>9248.84</v>
      </c>
      <c r="F367" s="36">
        <v>9565.65</v>
      </c>
      <c r="G367" s="37">
        <v>12000</v>
      </c>
      <c r="H367" s="151">
        <v>12000</v>
      </c>
      <c r="I367" s="59">
        <v>12000</v>
      </c>
    </row>
    <row r="368" spans="1:9" ht="14.25">
      <c r="A368" s="15">
        <v>5311</v>
      </c>
      <c r="B368" s="16">
        <v>5164</v>
      </c>
      <c r="C368" s="17" t="s">
        <v>75</v>
      </c>
      <c r="D368" s="35">
        <v>7660</v>
      </c>
      <c r="E368" s="36">
        <v>15791</v>
      </c>
      <c r="F368" s="36">
        <v>16578</v>
      </c>
      <c r="G368" s="37">
        <v>15000</v>
      </c>
      <c r="H368" s="151">
        <v>20000</v>
      </c>
      <c r="I368" s="59">
        <v>15000</v>
      </c>
    </row>
    <row r="369" spans="1:9" ht="14.25">
      <c r="A369" s="15">
        <v>5311</v>
      </c>
      <c r="B369" s="16">
        <v>5167</v>
      </c>
      <c r="C369" s="17" t="s">
        <v>177</v>
      </c>
      <c r="D369" s="35">
        <v>2933</v>
      </c>
      <c r="E369" s="36">
        <v>4520</v>
      </c>
      <c r="F369" s="36">
        <v>970</v>
      </c>
      <c r="G369" s="37">
        <v>5000</v>
      </c>
      <c r="H369" s="151">
        <v>5000</v>
      </c>
      <c r="I369" s="59">
        <v>5000</v>
      </c>
    </row>
    <row r="370" spans="1:10" ht="14.25">
      <c r="A370" s="15">
        <v>5311</v>
      </c>
      <c r="B370" s="16">
        <v>5169</v>
      </c>
      <c r="C370" s="17" t="s">
        <v>294</v>
      </c>
      <c r="D370" s="35">
        <v>1100</v>
      </c>
      <c r="E370" s="36">
        <v>8449</v>
      </c>
      <c r="F370" s="36">
        <v>28154.38</v>
      </c>
      <c r="G370" s="37">
        <v>5000</v>
      </c>
      <c r="H370" s="151">
        <v>10000</v>
      </c>
      <c r="I370" s="59">
        <v>20000</v>
      </c>
      <c r="J370" s="125"/>
    </row>
    <row r="371" spans="1:9" ht="14.25">
      <c r="A371" s="15">
        <v>5311</v>
      </c>
      <c r="B371" s="16">
        <v>5171</v>
      </c>
      <c r="C371" s="17" t="s">
        <v>40</v>
      </c>
      <c r="D371" s="35">
        <v>7604</v>
      </c>
      <c r="E371" s="36">
        <v>6606</v>
      </c>
      <c r="F371" s="36">
        <v>7276</v>
      </c>
      <c r="G371" s="37">
        <v>10000</v>
      </c>
      <c r="H371" s="151">
        <v>10000</v>
      </c>
      <c r="I371" s="59">
        <v>20000</v>
      </c>
    </row>
    <row r="372" spans="1:9" ht="14.25">
      <c r="A372" s="15">
        <v>5311</v>
      </c>
      <c r="B372" s="16">
        <v>5173</v>
      </c>
      <c r="C372" s="17" t="s">
        <v>8</v>
      </c>
      <c r="D372" s="35"/>
      <c r="E372" s="36">
        <v>2724</v>
      </c>
      <c r="F372" s="36">
        <v>0</v>
      </c>
      <c r="G372" s="37"/>
      <c r="H372" s="151">
        <v>3000</v>
      </c>
      <c r="I372" s="59">
        <v>3000</v>
      </c>
    </row>
    <row r="373" spans="1:9" ht="14.25">
      <c r="A373" s="15">
        <v>5311</v>
      </c>
      <c r="B373" s="16">
        <v>5361</v>
      </c>
      <c r="C373" s="17" t="s">
        <v>42</v>
      </c>
      <c r="D373" s="35">
        <v>3000</v>
      </c>
      <c r="E373" s="36">
        <v>2400</v>
      </c>
      <c r="F373" s="36">
        <v>1000</v>
      </c>
      <c r="G373" s="37">
        <v>3000</v>
      </c>
      <c r="H373" s="151">
        <v>3000</v>
      </c>
      <c r="I373" s="59">
        <v>3000</v>
      </c>
    </row>
    <row r="374" spans="1:9" ht="14.25">
      <c r="A374" s="15">
        <v>5311</v>
      </c>
      <c r="B374" s="16">
        <v>5424</v>
      </c>
      <c r="C374" s="17" t="s">
        <v>196</v>
      </c>
      <c r="D374" s="35">
        <v>0</v>
      </c>
      <c r="E374" s="36">
        <v>0</v>
      </c>
      <c r="F374" s="36">
        <v>5272</v>
      </c>
      <c r="G374" s="37">
        <v>2000</v>
      </c>
      <c r="H374" s="151">
        <v>2000</v>
      </c>
      <c r="I374" s="59">
        <v>10000</v>
      </c>
    </row>
    <row r="375" spans="1:9" ht="14.25">
      <c r="A375" s="15">
        <v>5311</v>
      </c>
      <c r="B375" s="16">
        <v>6122</v>
      </c>
      <c r="C375" s="17" t="s">
        <v>264</v>
      </c>
      <c r="D375" s="35">
        <v>0</v>
      </c>
      <c r="E375" s="36">
        <v>0</v>
      </c>
      <c r="F375" s="36">
        <v>50409</v>
      </c>
      <c r="G375" s="37"/>
      <c r="H375" s="151">
        <v>0</v>
      </c>
      <c r="I375" s="59">
        <v>0</v>
      </c>
    </row>
    <row r="376" spans="1:9" ht="14.25">
      <c r="A376" s="15">
        <v>5311</v>
      </c>
      <c r="B376" s="16">
        <v>6129</v>
      </c>
      <c r="C376" s="17" t="s">
        <v>227</v>
      </c>
      <c r="D376" s="35">
        <v>0</v>
      </c>
      <c r="E376" s="36">
        <v>0</v>
      </c>
      <c r="F376" s="36">
        <v>44286</v>
      </c>
      <c r="G376" s="37">
        <v>2000</v>
      </c>
      <c r="H376" s="151">
        <v>0</v>
      </c>
      <c r="I376" s="59">
        <v>0</v>
      </c>
    </row>
    <row r="377" spans="1:9" ht="15">
      <c r="A377" s="18"/>
      <c r="B377" s="19"/>
      <c r="C377" s="20" t="s">
        <v>1</v>
      </c>
      <c r="D377" s="51">
        <f aca="true" t="shared" si="31" ref="D377:I377">SUM(D359:D376)</f>
        <v>1589799</v>
      </c>
      <c r="E377" s="52">
        <f t="shared" si="31"/>
        <v>1645040.09</v>
      </c>
      <c r="F377" s="52">
        <f t="shared" si="31"/>
        <v>1792862.8699999999</v>
      </c>
      <c r="G377" s="53">
        <f t="shared" si="31"/>
        <v>1680000</v>
      </c>
      <c r="H377" s="152">
        <f t="shared" si="31"/>
        <v>1791000</v>
      </c>
      <c r="I377" s="54">
        <f t="shared" si="31"/>
        <v>1777000</v>
      </c>
    </row>
    <row r="378" spans="1:9" ht="15">
      <c r="A378" s="12"/>
      <c r="B378" s="13"/>
      <c r="C378" s="28" t="s">
        <v>53</v>
      </c>
      <c r="D378" s="77"/>
      <c r="E378" s="78"/>
      <c r="F378" s="78"/>
      <c r="G378" s="79"/>
      <c r="H378" s="156"/>
      <c r="I378" s="80"/>
    </row>
    <row r="379" spans="1:9" ht="14.25">
      <c r="A379" s="15">
        <v>5399</v>
      </c>
      <c r="B379" s="16">
        <v>5321</v>
      </c>
      <c r="C379" s="17" t="s">
        <v>189</v>
      </c>
      <c r="D379" s="35">
        <v>40000</v>
      </c>
      <c r="E379" s="36">
        <v>40000</v>
      </c>
      <c r="F379" s="36">
        <v>65000</v>
      </c>
      <c r="G379" s="37">
        <v>40000</v>
      </c>
      <c r="H379" s="151">
        <v>90000</v>
      </c>
      <c r="I379" s="59">
        <v>80000</v>
      </c>
    </row>
    <row r="380" spans="1:9" ht="15">
      <c r="A380" s="18"/>
      <c r="B380" s="19"/>
      <c r="C380" s="20" t="s">
        <v>1</v>
      </c>
      <c r="D380" s="51">
        <f aca="true" t="shared" si="32" ref="D380:I380">SUM(D379)</f>
        <v>40000</v>
      </c>
      <c r="E380" s="52">
        <f t="shared" si="32"/>
        <v>40000</v>
      </c>
      <c r="F380" s="52">
        <f t="shared" si="32"/>
        <v>65000</v>
      </c>
      <c r="G380" s="53">
        <f t="shared" si="32"/>
        <v>40000</v>
      </c>
      <c r="H380" s="152">
        <f t="shared" si="32"/>
        <v>90000</v>
      </c>
      <c r="I380" s="54">
        <f t="shared" si="32"/>
        <v>80000</v>
      </c>
    </row>
    <row r="381" spans="1:9" ht="15">
      <c r="A381" s="12"/>
      <c r="B381" s="29"/>
      <c r="C381" s="28" t="s">
        <v>36</v>
      </c>
      <c r="D381" s="74"/>
      <c r="E381" s="45"/>
      <c r="F381" s="45"/>
      <c r="G381" s="75"/>
      <c r="H381" s="155"/>
      <c r="I381" s="76"/>
    </row>
    <row r="382" spans="1:9" ht="14.25">
      <c r="A382" s="15">
        <v>5512</v>
      </c>
      <c r="B382" s="16">
        <v>5019</v>
      </c>
      <c r="C382" s="17" t="s">
        <v>76</v>
      </c>
      <c r="D382" s="35">
        <v>13015</v>
      </c>
      <c r="E382" s="36">
        <v>3962.74</v>
      </c>
      <c r="F382" s="36">
        <v>8172</v>
      </c>
      <c r="G382" s="37">
        <v>13000</v>
      </c>
      <c r="H382" s="151">
        <v>5000</v>
      </c>
      <c r="I382" s="59">
        <v>20000</v>
      </c>
    </row>
    <row r="383" spans="1:9" ht="14.25">
      <c r="A383" s="15">
        <v>5512</v>
      </c>
      <c r="B383" s="16">
        <v>5021</v>
      </c>
      <c r="C383" s="17" t="s">
        <v>123</v>
      </c>
      <c r="D383" s="35">
        <v>297642</v>
      </c>
      <c r="E383" s="36">
        <v>284651</v>
      </c>
      <c r="F383" s="36">
        <v>375986</v>
      </c>
      <c r="G383" s="37">
        <v>200000</v>
      </c>
      <c r="H383" s="151">
        <v>200000</v>
      </c>
      <c r="I383" s="59">
        <v>250000</v>
      </c>
    </row>
    <row r="384" spans="1:9" ht="14.25">
      <c r="A384" s="15">
        <v>5512</v>
      </c>
      <c r="B384" s="16">
        <v>5029</v>
      </c>
      <c r="C384" s="17" t="s">
        <v>77</v>
      </c>
      <c r="D384" s="35">
        <v>1550</v>
      </c>
      <c r="E384" s="36">
        <v>4000</v>
      </c>
      <c r="F384" s="36">
        <v>7600</v>
      </c>
      <c r="G384" s="37">
        <v>2000</v>
      </c>
      <c r="H384" s="151">
        <v>5000</v>
      </c>
      <c r="I384" s="59">
        <v>10000</v>
      </c>
    </row>
    <row r="385" spans="1:9" ht="14.25">
      <c r="A385" s="15">
        <v>5512</v>
      </c>
      <c r="B385" s="16">
        <v>5039</v>
      </c>
      <c r="C385" s="17" t="s">
        <v>146</v>
      </c>
      <c r="D385" s="35">
        <v>4473</v>
      </c>
      <c r="E385" s="36">
        <v>1355.26</v>
      </c>
      <c r="F385" s="36">
        <v>2778</v>
      </c>
      <c r="G385" s="37">
        <v>5000</v>
      </c>
      <c r="H385" s="151">
        <v>2000</v>
      </c>
      <c r="I385" s="59">
        <v>10000</v>
      </c>
    </row>
    <row r="386" spans="1:9" ht="14.25">
      <c r="A386" s="15">
        <v>5512</v>
      </c>
      <c r="B386" s="16">
        <v>5132</v>
      </c>
      <c r="C386" s="17" t="s">
        <v>9</v>
      </c>
      <c r="D386" s="35">
        <v>19159</v>
      </c>
      <c r="E386" s="36">
        <v>9095.7</v>
      </c>
      <c r="F386" s="36">
        <v>28849.17</v>
      </c>
      <c r="G386" s="37">
        <v>30000</v>
      </c>
      <c r="H386" s="151">
        <v>30000</v>
      </c>
      <c r="I386" s="59">
        <v>10000</v>
      </c>
    </row>
    <row r="387" spans="1:9" ht="14.25">
      <c r="A387" s="15">
        <v>5512</v>
      </c>
      <c r="B387" s="16">
        <v>5133</v>
      </c>
      <c r="C387" s="17" t="s">
        <v>148</v>
      </c>
      <c r="D387" s="35">
        <v>1267</v>
      </c>
      <c r="E387" s="36">
        <v>464</v>
      </c>
      <c r="F387" s="36">
        <v>176</v>
      </c>
      <c r="G387" s="37"/>
      <c r="H387" s="151"/>
      <c r="I387" s="59"/>
    </row>
    <row r="388" spans="1:9" ht="14.25">
      <c r="A388" s="15">
        <v>5512</v>
      </c>
      <c r="B388" s="16">
        <v>5134</v>
      </c>
      <c r="C388" s="17" t="s">
        <v>55</v>
      </c>
      <c r="D388" s="35">
        <v>0</v>
      </c>
      <c r="E388" s="36">
        <v>6327</v>
      </c>
      <c r="F388" s="36">
        <v>20237.64</v>
      </c>
      <c r="G388" s="37">
        <v>20000</v>
      </c>
      <c r="H388" s="151">
        <v>30000</v>
      </c>
      <c r="I388" s="59">
        <v>10000</v>
      </c>
    </row>
    <row r="389" spans="1:9" ht="14.25">
      <c r="A389" s="15">
        <v>5512</v>
      </c>
      <c r="B389" s="16">
        <v>5137</v>
      </c>
      <c r="C389" s="17" t="s">
        <v>157</v>
      </c>
      <c r="D389" s="35">
        <v>227930</v>
      </c>
      <c r="E389" s="36">
        <v>96106.1</v>
      </c>
      <c r="F389" s="36">
        <v>231750.99</v>
      </c>
      <c r="G389" s="37">
        <v>150000</v>
      </c>
      <c r="H389" s="151"/>
      <c r="I389" s="59"/>
    </row>
    <row r="390" spans="1:9" ht="14.25">
      <c r="A390" s="15">
        <v>5512</v>
      </c>
      <c r="B390" s="16">
        <v>5139</v>
      </c>
      <c r="C390" s="17" t="s">
        <v>65</v>
      </c>
      <c r="D390" s="35">
        <v>74221</v>
      </c>
      <c r="E390" s="36">
        <v>93370.46</v>
      </c>
      <c r="F390" s="36">
        <v>60752.8</v>
      </c>
      <c r="G390" s="37">
        <v>50000</v>
      </c>
      <c r="H390" s="151">
        <v>100000</v>
      </c>
      <c r="I390" s="59"/>
    </row>
    <row r="391" spans="1:9" ht="14.25">
      <c r="A391" s="15">
        <v>5512</v>
      </c>
      <c r="B391" s="16">
        <v>5151</v>
      </c>
      <c r="C391" s="17" t="s">
        <v>4</v>
      </c>
      <c r="D391" s="35">
        <v>8389</v>
      </c>
      <c r="E391" s="36">
        <v>7849</v>
      </c>
      <c r="F391" s="36">
        <v>7857</v>
      </c>
      <c r="G391" s="37">
        <v>10000</v>
      </c>
      <c r="H391" s="151">
        <v>10000</v>
      </c>
      <c r="I391" s="59">
        <v>10000</v>
      </c>
    </row>
    <row r="392" spans="1:9" ht="14.25">
      <c r="A392" s="15">
        <v>5512</v>
      </c>
      <c r="B392" s="16">
        <v>5153</v>
      </c>
      <c r="C392" s="17" t="s">
        <v>6</v>
      </c>
      <c r="D392" s="35">
        <v>33177</v>
      </c>
      <c r="E392" s="36">
        <v>24100.56</v>
      </c>
      <c r="F392" s="36">
        <v>40791</v>
      </c>
      <c r="G392" s="37">
        <v>45000</v>
      </c>
      <c r="H392" s="151">
        <v>35000</v>
      </c>
      <c r="I392" s="59">
        <v>45000</v>
      </c>
    </row>
    <row r="393" spans="1:9" ht="14.25">
      <c r="A393" s="15">
        <v>5512</v>
      </c>
      <c r="B393" s="16">
        <v>5154</v>
      </c>
      <c r="C393" s="17" t="s">
        <v>165</v>
      </c>
      <c r="D393" s="35">
        <v>30685</v>
      </c>
      <c r="E393" s="36">
        <v>19439.23</v>
      </c>
      <c r="F393" s="36">
        <v>39333</v>
      </c>
      <c r="G393" s="37">
        <v>35000</v>
      </c>
      <c r="H393" s="151">
        <v>30000</v>
      </c>
      <c r="I393" s="59">
        <v>40000</v>
      </c>
    </row>
    <row r="394" spans="1:9" ht="14.25">
      <c r="A394" s="15">
        <v>5512</v>
      </c>
      <c r="B394" s="16">
        <v>5156</v>
      </c>
      <c r="C394" s="17" t="s">
        <v>169</v>
      </c>
      <c r="D394" s="35">
        <v>73204</v>
      </c>
      <c r="E394" s="36">
        <v>59539</v>
      </c>
      <c r="F394" s="36">
        <v>76867</v>
      </c>
      <c r="G394" s="37">
        <v>70000</v>
      </c>
      <c r="H394" s="151">
        <v>70000</v>
      </c>
      <c r="I394" s="59">
        <v>80000</v>
      </c>
    </row>
    <row r="395" spans="1:9" ht="14.25">
      <c r="A395" s="15">
        <v>5512</v>
      </c>
      <c r="B395" s="16">
        <v>5162</v>
      </c>
      <c r="C395" s="17" t="s">
        <v>170</v>
      </c>
      <c r="D395" s="35">
        <v>6634</v>
      </c>
      <c r="E395" s="36">
        <v>6989.69</v>
      </c>
      <c r="F395" s="36">
        <v>10200.51</v>
      </c>
      <c r="G395" s="37">
        <v>7000</v>
      </c>
      <c r="H395" s="151">
        <v>15000</v>
      </c>
      <c r="I395" s="59">
        <v>15000</v>
      </c>
    </row>
    <row r="396" spans="1:9" ht="14.25">
      <c r="A396" s="15">
        <v>5512</v>
      </c>
      <c r="B396" s="16">
        <v>5166</v>
      </c>
      <c r="C396" s="17" t="s">
        <v>176</v>
      </c>
      <c r="D396" s="35">
        <v>0</v>
      </c>
      <c r="E396" s="36">
        <v>0</v>
      </c>
      <c r="F396" s="36">
        <v>8470</v>
      </c>
      <c r="G396" s="37"/>
      <c r="H396" s="151"/>
      <c r="I396" s="59"/>
    </row>
    <row r="397" spans="1:9" ht="14.25">
      <c r="A397" s="15">
        <v>5512</v>
      </c>
      <c r="B397" s="16">
        <v>5167</v>
      </c>
      <c r="C397" s="17" t="s">
        <v>177</v>
      </c>
      <c r="D397" s="35">
        <v>12000</v>
      </c>
      <c r="E397" s="36">
        <v>190</v>
      </c>
      <c r="F397" s="36">
        <v>0</v>
      </c>
      <c r="G397" s="37">
        <v>15000</v>
      </c>
      <c r="H397" s="151">
        <v>30000</v>
      </c>
      <c r="I397" s="59">
        <v>10000</v>
      </c>
    </row>
    <row r="398" spans="1:9" ht="14.25">
      <c r="A398" s="15">
        <v>5512</v>
      </c>
      <c r="B398" s="16">
        <v>5168</v>
      </c>
      <c r="C398" s="17" t="s">
        <v>126</v>
      </c>
      <c r="D398" s="35">
        <v>1452</v>
      </c>
      <c r="E398" s="36">
        <v>1452</v>
      </c>
      <c r="F398" s="36">
        <v>1452</v>
      </c>
      <c r="G398" s="37"/>
      <c r="H398" s="151"/>
      <c r="I398" s="59"/>
    </row>
    <row r="399" spans="1:9" ht="14.25">
      <c r="A399" s="15">
        <v>5512</v>
      </c>
      <c r="B399" s="16">
        <v>5169</v>
      </c>
      <c r="C399" s="17" t="s">
        <v>0</v>
      </c>
      <c r="D399" s="35">
        <v>21135</v>
      </c>
      <c r="E399" s="36">
        <v>24580.4</v>
      </c>
      <c r="F399" s="36">
        <v>17106.2</v>
      </c>
      <c r="G399" s="37">
        <v>20000</v>
      </c>
      <c r="H399" s="151">
        <v>30000</v>
      </c>
      <c r="I399" s="59">
        <v>30000</v>
      </c>
    </row>
    <row r="400" spans="1:9" ht="14.25">
      <c r="A400" s="15">
        <v>5512</v>
      </c>
      <c r="B400" s="16">
        <v>5171</v>
      </c>
      <c r="C400" s="17" t="s">
        <v>40</v>
      </c>
      <c r="D400" s="35">
        <v>28514</v>
      </c>
      <c r="E400" s="36">
        <v>16295</v>
      </c>
      <c r="F400" s="36">
        <v>36635</v>
      </c>
      <c r="G400" s="37">
        <v>30000</v>
      </c>
      <c r="H400" s="151">
        <v>50000</v>
      </c>
      <c r="I400" s="59">
        <v>10000</v>
      </c>
    </row>
    <row r="401" spans="1:9" ht="14.25">
      <c r="A401" s="15">
        <v>5512</v>
      </c>
      <c r="B401" s="16">
        <v>5172</v>
      </c>
      <c r="C401" s="17" t="s">
        <v>70</v>
      </c>
      <c r="D401" s="35"/>
      <c r="E401" s="36">
        <v>41019</v>
      </c>
      <c r="F401" s="36">
        <v>0</v>
      </c>
      <c r="G401" s="37"/>
      <c r="H401" s="151"/>
      <c r="I401" s="59"/>
    </row>
    <row r="402" spans="1:9" ht="14.25">
      <c r="A402" s="15">
        <v>5512</v>
      </c>
      <c r="B402" s="16">
        <v>5173</v>
      </c>
      <c r="C402" s="17" t="s">
        <v>56</v>
      </c>
      <c r="D402" s="35">
        <v>0</v>
      </c>
      <c r="E402" s="36">
        <v>0</v>
      </c>
      <c r="F402" s="36">
        <v>0</v>
      </c>
      <c r="G402" s="37">
        <v>5000</v>
      </c>
      <c r="H402" s="151">
        <v>5000</v>
      </c>
      <c r="I402" s="59">
        <v>5000</v>
      </c>
    </row>
    <row r="403" spans="1:9" ht="14.25">
      <c r="A403" s="15">
        <v>5512</v>
      </c>
      <c r="B403" s="16">
        <v>5175</v>
      </c>
      <c r="C403" s="17" t="s">
        <v>10</v>
      </c>
      <c r="D403" s="35">
        <v>4550</v>
      </c>
      <c r="E403" s="36">
        <v>1748</v>
      </c>
      <c r="F403" s="36">
        <v>1347</v>
      </c>
      <c r="G403" s="37">
        <v>10000</v>
      </c>
      <c r="H403" s="151">
        <v>8000</v>
      </c>
      <c r="I403" s="59">
        <v>5000</v>
      </c>
    </row>
    <row r="404" spans="1:9" ht="14.25">
      <c r="A404" s="15">
        <v>5512</v>
      </c>
      <c r="B404" s="16">
        <v>5362</v>
      </c>
      <c r="C404" s="17" t="s">
        <v>109</v>
      </c>
      <c r="D404" s="35"/>
      <c r="E404" s="36">
        <v>200</v>
      </c>
      <c r="F404" s="36">
        <v>5089</v>
      </c>
      <c r="G404" s="37"/>
      <c r="H404" s="151"/>
      <c r="I404" s="59"/>
    </row>
    <row r="405" spans="1:9" ht="14.25">
      <c r="A405" s="15">
        <v>5512</v>
      </c>
      <c r="B405" s="16">
        <v>5901</v>
      </c>
      <c r="C405" s="17" t="s">
        <v>241</v>
      </c>
      <c r="D405" s="35"/>
      <c r="E405" s="36"/>
      <c r="F405" s="36">
        <v>0</v>
      </c>
      <c r="G405" s="37"/>
      <c r="H405" s="151">
        <v>20000</v>
      </c>
      <c r="I405" s="59">
        <v>20000</v>
      </c>
    </row>
    <row r="406" spans="1:9" ht="14.25">
      <c r="A406" s="15">
        <v>5512</v>
      </c>
      <c r="B406" s="16">
        <v>6122</v>
      </c>
      <c r="C406" s="17" t="s">
        <v>226</v>
      </c>
      <c r="D406" s="35">
        <v>0</v>
      </c>
      <c r="E406" s="36">
        <v>0</v>
      </c>
      <c r="F406" s="36">
        <v>48925</v>
      </c>
      <c r="G406" s="37"/>
      <c r="H406" s="151">
        <v>0</v>
      </c>
      <c r="I406" s="59"/>
    </row>
    <row r="407" spans="1:10" ht="14.25">
      <c r="A407" s="15">
        <v>5512</v>
      </c>
      <c r="B407" s="16">
        <v>6123</v>
      </c>
      <c r="C407" s="17" t="s">
        <v>110</v>
      </c>
      <c r="D407" s="35"/>
      <c r="E407" s="36">
        <v>936419</v>
      </c>
      <c r="F407" s="36">
        <v>0</v>
      </c>
      <c r="G407" s="37"/>
      <c r="H407" s="151">
        <v>0</v>
      </c>
      <c r="I407" s="60">
        <v>6500000</v>
      </c>
      <c r="J407" s="125" t="s">
        <v>300</v>
      </c>
    </row>
    <row r="408" spans="1:10" ht="15">
      <c r="A408" s="18"/>
      <c r="B408" s="19"/>
      <c r="C408" s="20" t="s">
        <v>1</v>
      </c>
      <c r="D408" s="51">
        <f aca="true" t="shared" si="33" ref="D408:I408">SUM(D382:D407)</f>
        <v>858997</v>
      </c>
      <c r="E408" s="52">
        <f t="shared" si="33"/>
        <v>1639153.1400000001</v>
      </c>
      <c r="F408" s="52">
        <f t="shared" si="33"/>
        <v>1030375.31</v>
      </c>
      <c r="G408" s="53">
        <f t="shared" si="33"/>
        <v>717000</v>
      </c>
      <c r="H408" s="152">
        <f t="shared" si="33"/>
        <v>675000</v>
      </c>
      <c r="I408" s="54">
        <f t="shared" si="33"/>
        <v>7080000</v>
      </c>
      <c r="J408" s="4"/>
    </row>
    <row r="409" spans="1:9" ht="15">
      <c r="A409" s="12"/>
      <c r="B409" s="29"/>
      <c r="C409" s="28" t="s">
        <v>37</v>
      </c>
      <c r="D409" s="74"/>
      <c r="E409" s="45"/>
      <c r="F409" s="45"/>
      <c r="G409" s="75"/>
      <c r="H409" s="155"/>
      <c r="I409" s="76"/>
    </row>
    <row r="410" spans="1:9" ht="14.25">
      <c r="A410" s="15">
        <v>6112</v>
      </c>
      <c r="B410" s="16">
        <v>5019</v>
      </c>
      <c r="C410" s="17" t="s">
        <v>76</v>
      </c>
      <c r="D410" s="35">
        <v>1665</v>
      </c>
      <c r="E410" s="36">
        <v>4111</v>
      </c>
      <c r="F410" s="36">
        <v>1442</v>
      </c>
      <c r="G410" s="37">
        <v>10000</v>
      </c>
      <c r="H410" s="151">
        <v>10000</v>
      </c>
      <c r="I410" s="59">
        <v>10000</v>
      </c>
    </row>
    <row r="411" spans="1:9" ht="14.25">
      <c r="A411" s="15">
        <v>6112</v>
      </c>
      <c r="B411" s="16">
        <v>5023</v>
      </c>
      <c r="C411" s="17" t="s">
        <v>143</v>
      </c>
      <c r="D411" s="35">
        <v>1200884</v>
      </c>
      <c r="E411" s="36">
        <v>1280657</v>
      </c>
      <c r="F411" s="36">
        <v>1328630</v>
      </c>
      <c r="G411" s="37">
        <f>1300000*1.035</f>
        <v>1345500</v>
      </c>
      <c r="H411" s="151">
        <f>1300000*1.035</f>
        <v>1345500</v>
      </c>
      <c r="I411" s="59">
        <v>1700000</v>
      </c>
    </row>
    <row r="412" spans="1:9" ht="14.25">
      <c r="A412" s="15">
        <v>6112</v>
      </c>
      <c r="B412" s="16">
        <v>5031</v>
      </c>
      <c r="C412" s="17" t="s">
        <v>3</v>
      </c>
      <c r="D412" s="35">
        <v>250471</v>
      </c>
      <c r="E412" s="36">
        <v>270362.25</v>
      </c>
      <c r="F412" s="36">
        <v>279908.5</v>
      </c>
      <c r="G412" s="37">
        <f>G411*0.25+25</f>
        <v>336400</v>
      </c>
      <c r="H412" s="151">
        <v>300000</v>
      </c>
      <c r="I412" s="59">
        <f>CEILING(I411*0.25,1000)-45000</f>
        <v>380000</v>
      </c>
    </row>
    <row r="413" spans="1:9" ht="14.25">
      <c r="A413" s="15">
        <v>6112</v>
      </c>
      <c r="B413" s="16">
        <v>5032</v>
      </c>
      <c r="C413" s="17" t="s">
        <v>144</v>
      </c>
      <c r="D413" s="35">
        <v>109740</v>
      </c>
      <c r="E413" s="36">
        <v>115602</v>
      </c>
      <c r="F413" s="36">
        <v>120404</v>
      </c>
      <c r="G413" s="37">
        <f>G411*0.09+5</f>
        <v>121100</v>
      </c>
      <c r="H413" s="151">
        <v>122000</v>
      </c>
      <c r="I413" s="59">
        <f>CEILING(I411*0.09,1000)</f>
        <v>153000</v>
      </c>
    </row>
    <row r="414" spans="1:9" ht="14.25">
      <c r="A414" s="15">
        <v>6112</v>
      </c>
      <c r="B414" s="16">
        <v>5039</v>
      </c>
      <c r="C414" s="17" t="s">
        <v>146</v>
      </c>
      <c r="D414" s="35">
        <v>567</v>
      </c>
      <c r="E414" s="36">
        <v>1400</v>
      </c>
      <c r="F414" s="36">
        <v>491</v>
      </c>
      <c r="G414" s="37">
        <v>3500</v>
      </c>
      <c r="H414" s="151">
        <v>3500</v>
      </c>
      <c r="I414" s="59">
        <v>3500</v>
      </c>
    </row>
    <row r="415" spans="1:9" ht="14.25">
      <c r="A415" s="15">
        <v>6112</v>
      </c>
      <c r="B415" s="16">
        <v>5136</v>
      </c>
      <c r="C415" s="17" t="s">
        <v>149</v>
      </c>
      <c r="D415" s="35">
        <v>2815</v>
      </c>
      <c r="E415" s="36">
        <v>3534</v>
      </c>
      <c r="F415" s="36">
        <v>2276</v>
      </c>
      <c r="G415" s="37">
        <v>3000</v>
      </c>
      <c r="H415" s="151">
        <v>3000</v>
      </c>
      <c r="I415" s="59">
        <v>3000</v>
      </c>
    </row>
    <row r="416" spans="1:9" ht="14.25">
      <c r="A416" s="15">
        <v>6112</v>
      </c>
      <c r="B416" s="16">
        <v>5137</v>
      </c>
      <c r="C416" s="17" t="s">
        <v>271</v>
      </c>
      <c r="D416" s="35">
        <v>0</v>
      </c>
      <c r="E416" s="36">
        <v>20517</v>
      </c>
      <c r="F416" s="36">
        <v>60227</v>
      </c>
      <c r="G416" s="37">
        <v>0</v>
      </c>
      <c r="H416" s="151">
        <v>70000</v>
      </c>
      <c r="I416" s="59">
        <v>30000</v>
      </c>
    </row>
    <row r="417" spans="1:9" ht="14.25">
      <c r="A417" s="15">
        <v>6112</v>
      </c>
      <c r="B417" s="16">
        <v>5139</v>
      </c>
      <c r="C417" s="17" t="s">
        <v>65</v>
      </c>
      <c r="D417" s="35">
        <v>2577</v>
      </c>
      <c r="E417" s="36">
        <v>3198.8</v>
      </c>
      <c r="F417" s="36">
        <v>1857.17</v>
      </c>
      <c r="G417" s="37">
        <v>7000</v>
      </c>
      <c r="H417" s="151">
        <v>7000</v>
      </c>
      <c r="I417" s="59">
        <v>7000</v>
      </c>
    </row>
    <row r="418" spans="1:9" ht="14.25">
      <c r="A418" s="15">
        <v>6112</v>
      </c>
      <c r="B418" s="16">
        <v>5162</v>
      </c>
      <c r="C418" s="17" t="s">
        <v>170</v>
      </c>
      <c r="D418" s="35">
        <v>9114</v>
      </c>
      <c r="E418" s="36">
        <v>8423.58</v>
      </c>
      <c r="F418" s="36">
        <v>8523.93</v>
      </c>
      <c r="G418" s="37">
        <v>10000</v>
      </c>
      <c r="H418" s="151">
        <v>10000</v>
      </c>
      <c r="I418" s="59">
        <v>10000</v>
      </c>
    </row>
    <row r="419" spans="1:9" ht="14.25">
      <c r="A419" s="15">
        <v>6112</v>
      </c>
      <c r="B419" s="16">
        <v>5166</v>
      </c>
      <c r="C419" s="17" t="s">
        <v>176</v>
      </c>
      <c r="D419" s="35">
        <v>10890</v>
      </c>
      <c r="E419" s="36">
        <v>13310</v>
      </c>
      <c r="F419" s="36">
        <v>15125</v>
      </c>
      <c r="G419" s="37">
        <v>15000</v>
      </c>
      <c r="H419" s="151">
        <v>15000</v>
      </c>
      <c r="I419" s="59">
        <v>20000</v>
      </c>
    </row>
    <row r="420" spans="1:9" ht="14.25">
      <c r="A420" s="15">
        <v>6112</v>
      </c>
      <c r="B420" s="16">
        <v>5167</v>
      </c>
      <c r="C420" s="17" t="s">
        <v>177</v>
      </c>
      <c r="D420" s="35">
        <v>2757</v>
      </c>
      <c r="E420" s="36">
        <v>2340</v>
      </c>
      <c r="F420" s="36">
        <v>0</v>
      </c>
      <c r="G420" s="37">
        <v>5000</v>
      </c>
      <c r="H420" s="151">
        <v>5000</v>
      </c>
      <c r="I420" s="59">
        <v>5000</v>
      </c>
    </row>
    <row r="421" spans="1:9" ht="14.25">
      <c r="A421" s="15">
        <v>6112</v>
      </c>
      <c r="B421" s="16">
        <v>5169</v>
      </c>
      <c r="C421" s="17" t="s">
        <v>275</v>
      </c>
      <c r="D421" s="35">
        <v>6489</v>
      </c>
      <c r="E421" s="36">
        <v>896</v>
      </c>
      <c r="F421" s="36">
        <v>4735.35</v>
      </c>
      <c r="G421" s="37">
        <v>10000</v>
      </c>
      <c r="H421" s="151">
        <v>10000</v>
      </c>
      <c r="I421" s="59">
        <v>60000</v>
      </c>
    </row>
    <row r="422" spans="1:9" ht="14.25">
      <c r="A422" s="15">
        <v>6112</v>
      </c>
      <c r="B422" s="16">
        <v>5171</v>
      </c>
      <c r="C422" s="17" t="s">
        <v>5</v>
      </c>
      <c r="D422" s="35">
        <v>8481</v>
      </c>
      <c r="E422" s="36">
        <v>4292</v>
      </c>
      <c r="F422" s="36">
        <v>0</v>
      </c>
      <c r="G422" s="37">
        <v>5000</v>
      </c>
      <c r="H422" s="151">
        <v>10000</v>
      </c>
      <c r="I422" s="59">
        <v>10000</v>
      </c>
    </row>
    <row r="423" spans="1:9" ht="14.25">
      <c r="A423" s="15">
        <v>6112</v>
      </c>
      <c r="B423" s="16">
        <v>5172</v>
      </c>
      <c r="C423" s="17" t="s">
        <v>70</v>
      </c>
      <c r="D423" s="35">
        <v>0</v>
      </c>
      <c r="E423" s="36">
        <v>0</v>
      </c>
      <c r="F423" s="36">
        <v>0</v>
      </c>
      <c r="G423" s="37">
        <v>2000</v>
      </c>
      <c r="H423" s="151">
        <v>2000</v>
      </c>
      <c r="I423" s="59">
        <v>2000</v>
      </c>
    </row>
    <row r="424" spans="1:9" ht="14.25">
      <c r="A424" s="15">
        <v>6112</v>
      </c>
      <c r="B424" s="16">
        <v>5173</v>
      </c>
      <c r="C424" s="17" t="s">
        <v>8</v>
      </c>
      <c r="D424" s="35">
        <v>164</v>
      </c>
      <c r="E424" s="36">
        <v>0</v>
      </c>
      <c r="F424" s="36">
        <v>0</v>
      </c>
      <c r="G424" s="37">
        <v>1000</v>
      </c>
      <c r="H424" s="151">
        <v>1000</v>
      </c>
      <c r="I424" s="59">
        <v>1000</v>
      </c>
    </row>
    <row r="425" spans="1:9" ht="14.25">
      <c r="A425" s="15">
        <v>6112</v>
      </c>
      <c r="B425" s="16">
        <v>5175</v>
      </c>
      <c r="C425" s="17" t="s">
        <v>10</v>
      </c>
      <c r="D425" s="35">
        <v>12916</v>
      </c>
      <c r="E425" s="36">
        <v>12019</v>
      </c>
      <c r="F425" s="36">
        <v>12550</v>
      </c>
      <c r="G425" s="37">
        <v>20000</v>
      </c>
      <c r="H425" s="151">
        <v>20000</v>
      </c>
      <c r="I425" s="59">
        <v>20000</v>
      </c>
    </row>
    <row r="426" spans="1:9" ht="14.25">
      <c r="A426" s="15">
        <v>6112</v>
      </c>
      <c r="B426" s="16">
        <v>5176</v>
      </c>
      <c r="C426" s="17" t="s">
        <v>181</v>
      </c>
      <c r="D426" s="35">
        <v>0</v>
      </c>
      <c r="E426" s="36">
        <v>0</v>
      </c>
      <c r="F426" s="36">
        <v>0</v>
      </c>
      <c r="G426" s="37">
        <v>1000</v>
      </c>
      <c r="H426" s="151">
        <v>0</v>
      </c>
      <c r="I426" s="59">
        <v>0</v>
      </c>
    </row>
    <row r="427" spans="1:9" ht="14.25">
      <c r="A427" s="15">
        <v>6112</v>
      </c>
      <c r="B427" s="16">
        <v>5179</v>
      </c>
      <c r="C427" s="17" t="s">
        <v>135</v>
      </c>
      <c r="D427" s="35">
        <v>6000</v>
      </c>
      <c r="E427" s="36">
        <v>7500</v>
      </c>
      <c r="F427" s="36">
        <v>5500</v>
      </c>
      <c r="G427" s="37">
        <v>7000</v>
      </c>
      <c r="H427" s="151">
        <v>10000</v>
      </c>
      <c r="I427" s="59">
        <v>10000</v>
      </c>
    </row>
    <row r="428" spans="1:9" ht="14.25">
      <c r="A428" s="15">
        <v>6112</v>
      </c>
      <c r="B428" s="16">
        <v>5194</v>
      </c>
      <c r="C428" s="17" t="s">
        <v>184</v>
      </c>
      <c r="D428" s="35">
        <v>0</v>
      </c>
      <c r="E428" s="36">
        <v>0</v>
      </c>
      <c r="F428" s="36">
        <v>10696.35</v>
      </c>
      <c r="G428" s="37">
        <v>5000</v>
      </c>
      <c r="H428" s="151">
        <v>15000</v>
      </c>
      <c r="I428" s="59">
        <v>30000</v>
      </c>
    </row>
    <row r="429" spans="1:9" ht="15.75" customHeight="1">
      <c r="A429" s="18"/>
      <c r="B429" s="19"/>
      <c r="C429" s="20" t="s">
        <v>1</v>
      </c>
      <c r="D429" s="51">
        <f aca="true" t="shared" si="34" ref="D429:I429">SUM(D410:D428)</f>
        <v>1625530</v>
      </c>
      <c r="E429" s="52">
        <f t="shared" si="34"/>
        <v>1748162.6300000001</v>
      </c>
      <c r="F429" s="52">
        <f t="shared" si="34"/>
        <v>1852366.3</v>
      </c>
      <c r="G429" s="53">
        <f t="shared" si="34"/>
        <v>1907500</v>
      </c>
      <c r="H429" s="152">
        <f t="shared" si="34"/>
        <v>1959000</v>
      </c>
      <c r="I429" s="54">
        <f t="shared" si="34"/>
        <v>2454500</v>
      </c>
    </row>
    <row r="430" spans="1:9" ht="15.75" customHeight="1">
      <c r="A430" s="10"/>
      <c r="B430" s="11"/>
      <c r="C430" s="173" t="s">
        <v>229</v>
      </c>
      <c r="D430" s="93"/>
      <c r="E430" s="94"/>
      <c r="F430" s="94">
        <v>53324.08</v>
      </c>
      <c r="G430" s="95"/>
      <c r="H430" s="165"/>
      <c r="I430" s="111">
        <v>0</v>
      </c>
    </row>
    <row r="431" spans="1:9" ht="15.75" customHeight="1">
      <c r="A431" s="15"/>
      <c r="B431" s="16"/>
      <c r="C431" s="26" t="s">
        <v>295</v>
      </c>
      <c r="D431" s="90"/>
      <c r="E431" s="91"/>
      <c r="F431" s="91"/>
      <c r="G431" s="71"/>
      <c r="H431" s="154"/>
      <c r="I431" s="72"/>
    </row>
    <row r="432" spans="1:9" ht="15.75" customHeight="1">
      <c r="A432" s="15">
        <v>6118</v>
      </c>
      <c r="B432" s="16">
        <v>5021</v>
      </c>
      <c r="C432" s="17" t="s">
        <v>43</v>
      </c>
      <c r="D432" s="90"/>
      <c r="E432" s="36"/>
      <c r="G432" s="37"/>
      <c r="H432" s="151"/>
      <c r="I432" s="35">
        <v>40000</v>
      </c>
    </row>
    <row r="433" spans="1:9" ht="15.75" customHeight="1">
      <c r="A433" s="15">
        <v>6118</v>
      </c>
      <c r="B433" s="16">
        <v>5139</v>
      </c>
      <c r="C433" s="17" t="s">
        <v>228</v>
      </c>
      <c r="D433" s="90"/>
      <c r="E433" s="36"/>
      <c r="G433" s="37"/>
      <c r="H433" s="151"/>
      <c r="I433" s="35">
        <v>1000</v>
      </c>
    </row>
    <row r="434" spans="1:9" ht="15.75" customHeight="1">
      <c r="A434" s="15">
        <v>6118</v>
      </c>
      <c r="B434" s="16">
        <v>5169</v>
      </c>
      <c r="C434" s="17" t="s">
        <v>0</v>
      </c>
      <c r="D434" s="90"/>
      <c r="E434" s="36"/>
      <c r="G434" s="37"/>
      <c r="H434" s="151"/>
      <c r="I434" s="35">
        <v>19000</v>
      </c>
    </row>
    <row r="435" spans="1:9" ht="15.75" customHeight="1">
      <c r="A435" s="15">
        <v>6118</v>
      </c>
      <c r="B435" s="16">
        <v>5175</v>
      </c>
      <c r="C435" s="17" t="s">
        <v>10</v>
      </c>
      <c r="D435" s="90"/>
      <c r="E435" s="36"/>
      <c r="G435" s="37"/>
      <c r="H435" s="151"/>
      <c r="I435" s="35">
        <v>5000</v>
      </c>
    </row>
    <row r="436" spans="1:9" ht="15.75" customHeight="1">
      <c r="A436" s="15"/>
      <c r="B436" s="16"/>
      <c r="C436" s="20" t="s">
        <v>1</v>
      </c>
      <c r="D436" s="51">
        <f>SUM(D431:D435)</f>
        <v>0</v>
      </c>
      <c r="E436" s="52">
        <f>SUM(E431:E435)</f>
        <v>0</v>
      </c>
      <c r="F436" s="52">
        <f>SUM(F431:G435)</f>
        <v>0</v>
      </c>
      <c r="G436" s="53">
        <f>SUM(G431:G435)</f>
        <v>0</v>
      </c>
      <c r="H436" s="152">
        <f>SUM(H431:H435)</f>
        <v>0</v>
      </c>
      <c r="I436" s="54">
        <f>SUM(I431:I435)</f>
        <v>65000</v>
      </c>
    </row>
    <row r="437" spans="1:9" ht="15.75" customHeight="1">
      <c r="A437" s="12"/>
      <c r="B437" s="29"/>
      <c r="C437" s="28" t="s">
        <v>111</v>
      </c>
      <c r="D437" s="74"/>
      <c r="E437" s="45"/>
      <c r="F437" s="45"/>
      <c r="G437" s="75"/>
      <c r="H437" s="155"/>
      <c r="I437" s="76"/>
    </row>
    <row r="438" spans="1:9" ht="15.75" customHeight="1">
      <c r="A438" s="15">
        <v>6171</v>
      </c>
      <c r="B438" s="16">
        <v>5011</v>
      </c>
      <c r="C438" s="17" t="s">
        <v>2</v>
      </c>
      <c r="D438" s="35">
        <v>3082294</v>
      </c>
      <c r="E438" s="36">
        <v>3307662</v>
      </c>
      <c r="F438" s="36">
        <v>3396593</v>
      </c>
      <c r="G438" s="37">
        <v>3300000</v>
      </c>
      <c r="H438" s="151">
        <v>3500000</v>
      </c>
      <c r="I438" s="59">
        <v>3850000</v>
      </c>
    </row>
    <row r="439" spans="1:9" ht="14.25">
      <c r="A439" s="15">
        <v>6171</v>
      </c>
      <c r="B439" s="16">
        <v>5021</v>
      </c>
      <c r="C439" s="17" t="s">
        <v>63</v>
      </c>
      <c r="D439" s="35">
        <v>20942</v>
      </c>
      <c r="E439" s="36">
        <v>7304</v>
      </c>
      <c r="F439" s="36">
        <v>17261</v>
      </c>
      <c r="G439" s="37">
        <v>10000</v>
      </c>
      <c r="H439" s="151">
        <v>10000</v>
      </c>
      <c r="I439" s="59">
        <v>20000</v>
      </c>
    </row>
    <row r="440" spans="1:9" ht="14.25">
      <c r="A440" s="15">
        <v>6171</v>
      </c>
      <c r="B440" s="16">
        <v>5031</v>
      </c>
      <c r="C440" s="17" t="s">
        <v>3</v>
      </c>
      <c r="D440" s="35">
        <v>770132</v>
      </c>
      <c r="E440" s="36">
        <v>825001.5</v>
      </c>
      <c r="F440" s="36">
        <v>851403.75</v>
      </c>
      <c r="G440" s="37">
        <f>G438*0.25</f>
        <v>825000</v>
      </c>
      <c r="H440" s="151">
        <f>H438*0.25</f>
        <v>875000</v>
      </c>
      <c r="I440" s="59">
        <f>CEILING(I438*0.25,1000)</f>
        <v>963000</v>
      </c>
    </row>
    <row r="441" spans="1:9" ht="14.25">
      <c r="A441" s="15">
        <v>6171</v>
      </c>
      <c r="B441" s="16">
        <v>5032</v>
      </c>
      <c r="C441" s="17" t="s">
        <v>144</v>
      </c>
      <c r="D441" s="35">
        <v>277244</v>
      </c>
      <c r="E441" s="36">
        <v>296998</v>
      </c>
      <c r="F441" s="36">
        <v>306502</v>
      </c>
      <c r="G441" s="37">
        <f>G438*0.09</f>
        <v>297000</v>
      </c>
      <c r="H441" s="151">
        <f>H438*0.09</f>
        <v>315000</v>
      </c>
      <c r="I441" s="59">
        <f>CEILING(I438*0.09,1000)</f>
        <v>347000</v>
      </c>
    </row>
    <row r="442" spans="1:9" ht="14.25">
      <c r="A442" s="15">
        <v>6171</v>
      </c>
      <c r="B442" s="16">
        <v>5038</v>
      </c>
      <c r="C442" s="17" t="s">
        <v>145</v>
      </c>
      <c r="D442" s="35">
        <v>29105</v>
      </c>
      <c r="E442" s="36">
        <v>30666</v>
      </c>
      <c r="F442" s="36">
        <v>30578</v>
      </c>
      <c r="G442" s="37">
        <v>32000</v>
      </c>
      <c r="H442" s="151">
        <v>33000</v>
      </c>
      <c r="I442" s="59">
        <v>33000</v>
      </c>
    </row>
    <row r="443" spans="1:9" ht="14.25">
      <c r="A443" s="15">
        <v>6171</v>
      </c>
      <c r="B443" s="16">
        <v>5133</v>
      </c>
      <c r="C443" s="17" t="s">
        <v>148</v>
      </c>
      <c r="D443" s="35">
        <v>78</v>
      </c>
      <c r="E443" s="36">
        <v>29</v>
      </c>
      <c r="F443" s="36">
        <v>0</v>
      </c>
      <c r="G443" s="37">
        <v>1000</v>
      </c>
      <c r="H443" s="151">
        <v>1000</v>
      </c>
      <c r="I443" s="59">
        <v>1000</v>
      </c>
    </row>
    <row r="444" spans="1:9" ht="14.25">
      <c r="A444" s="15">
        <v>6171</v>
      </c>
      <c r="B444" s="16">
        <v>5134</v>
      </c>
      <c r="C444" s="17" t="s">
        <v>55</v>
      </c>
      <c r="D444" s="35">
        <v>2500</v>
      </c>
      <c r="E444" s="36">
        <v>1335</v>
      </c>
      <c r="F444" s="36">
        <v>2800</v>
      </c>
      <c r="G444" s="37">
        <v>3000</v>
      </c>
      <c r="H444" s="151">
        <v>3000</v>
      </c>
      <c r="I444" s="59">
        <v>0</v>
      </c>
    </row>
    <row r="445" spans="1:9" ht="14.25">
      <c r="A445" s="15">
        <v>6171</v>
      </c>
      <c r="B445" s="16">
        <v>5136</v>
      </c>
      <c r="C445" s="17" t="s">
        <v>149</v>
      </c>
      <c r="D445" s="35">
        <v>8400</v>
      </c>
      <c r="E445" s="36">
        <v>10661</v>
      </c>
      <c r="F445" s="36">
        <v>550</v>
      </c>
      <c r="G445" s="37">
        <v>10000</v>
      </c>
      <c r="H445" s="151">
        <v>10000</v>
      </c>
      <c r="I445" s="59">
        <v>5000</v>
      </c>
    </row>
    <row r="446" spans="1:9" ht="39.75">
      <c r="A446" s="15">
        <v>6171</v>
      </c>
      <c r="B446" s="16">
        <v>5137</v>
      </c>
      <c r="C446" s="17" t="s">
        <v>272</v>
      </c>
      <c r="D446" s="35">
        <v>59074</v>
      </c>
      <c r="E446" s="36">
        <v>35133</v>
      </c>
      <c r="F446" s="36">
        <v>173798.65</v>
      </c>
      <c r="G446" s="37">
        <v>120000</v>
      </c>
      <c r="H446" s="151">
        <v>70000</v>
      </c>
      <c r="I446" s="59">
        <v>100000</v>
      </c>
    </row>
    <row r="447" spans="1:9" ht="14.25">
      <c r="A447" s="15">
        <v>6171</v>
      </c>
      <c r="B447" s="16">
        <v>5139</v>
      </c>
      <c r="C447" s="17" t="s">
        <v>65</v>
      </c>
      <c r="D447" s="35">
        <v>84314</v>
      </c>
      <c r="E447" s="36">
        <v>62493.4</v>
      </c>
      <c r="F447" s="36">
        <v>89311.91</v>
      </c>
      <c r="G447" s="37">
        <v>110000</v>
      </c>
      <c r="H447" s="151">
        <v>110000</v>
      </c>
      <c r="I447" s="59">
        <v>110000</v>
      </c>
    </row>
    <row r="448" spans="1:9" ht="14.25">
      <c r="A448" s="15">
        <v>6171</v>
      </c>
      <c r="B448" s="16">
        <v>5151</v>
      </c>
      <c r="C448" s="17" t="s">
        <v>4</v>
      </c>
      <c r="D448" s="35">
        <v>24145</v>
      </c>
      <c r="E448" s="36">
        <v>25866</v>
      </c>
      <c r="F448" s="36">
        <v>24401</v>
      </c>
      <c r="G448" s="37">
        <v>30000</v>
      </c>
      <c r="H448" s="151">
        <v>30000</v>
      </c>
      <c r="I448" s="59">
        <v>30000</v>
      </c>
    </row>
    <row r="449" spans="1:9" ht="14.25">
      <c r="A449" s="15">
        <v>6171</v>
      </c>
      <c r="B449" s="16">
        <v>5153</v>
      </c>
      <c r="C449" s="17" t="s">
        <v>6</v>
      </c>
      <c r="D449" s="35">
        <v>157022</v>
      </c>
      <c r="E449" s="36">
        <v>85735.59</v>
      </c>
      <c r="F449" s="36">
        <v>158785</v>
      </c>
      <c r="G449" s="37">
        <v>220000</v>
      </c>
      <c r="H449" s="151">
        <v>170000</v>
      </c>
      <c r="I449" s="59">
        <v>170000</v>
      </c>
    </row>
    <row r="450" spans="1:9" ht="14.25">
      <c r="A450" s="15">
        <v>6171</v>
      </c>
      <c r="B450" s="16">
        <v>5154</v>
      </c>
      <c r="C450" s="17" t="s">
        <v>165</v>
      </c>
      <c r="D450" s="35">
        <v>176710</v>
      </c>
      <c r="E450" s="36">
        <v>106249.39</v>
      </c>
      <c r="F450" s="36">
        <v>158132</v>
      </c>
      <c r="G450" s="37">
        <v>270000</v>
      </c>
      <c r="H450" s="151">
        <v>220000</v>
      </c>
      <c r="I450" s="59">
        <v>200000</v>
      </c>
    </row>
    <row r="451" spans="1:9" ht="14.25">
      <c r="A451" s="15">
        <v>6171</v>
      </c>
      <c r="B451" s="16">
        <v>5156</v>
      </c>
      <c r="C451" s="17" t="s">
        <v>169</v>
      </c>
      <c r="D451" s="35">
        <v>25597</v>
      </c>
      <c r="E451" s="36">
        <v>22942</v>
      </c>
      <c r="F451" s="36">
        <v>19869</v>
      </c>
      <c r="G451" s="37">
        <v>30000</v>
      </c>
      <c r="H451" s="151">
        <v>30000</v>
      </c>
      <c r="I451" s="59">
        <v>25000</v>
      </c>
    </row>
    <row r="452" spans="1:9" ht="14.25">
      <c r="A452" s="15">
        <v>6171</v>
      </c>
      <c r="B452" s="16">
        <v>5161</v>
      </c>
      <c r="C452" s="17" t="s">
        <v>112</v>
      </c>
      <c r="D452" s="35">
        <v>147520</v>
      </c>
      <c r="E452" s="36">
        <v>131517</v>
      </c>
      <c r="F452" s="36">
        <f>124369+11978</f>
        <v>136347</v>
      </c>
      <c r="G452" s="37">
        <v>150000</v>
      </c>
      <c r="H452" s="151">
        <v>200000</v>
      </c>
      <c r="I452" s="59">
        <v>200000</v>
      </c>
    </row>
    <row r="453" spans="1:9" ht="14.25">
      <c r="A453" s="15">
        <v>6171</v>
      </c>
      <c r="B453" s="16">
        <v>5162</v>
      </c>
      <c r="C453" s="17" t="s">
        <v>170</v>
      </c>
      <c r="D453" s="35">
        <v>27685</v>
      </c>
      <c r="E453" s="36">
        <v>26161.9</v>
      </c>
      <c r="F453" s="36">
        <v>26058.22</v>
      </c>
      <c r="G453" s="37">
        <v>30000</v>
      </c>
      <c r="H453" s="151">
        <v>30000</v>
      </c>
      <c r="I453" s="59">
        <v>30000</v>
      </c>
    </row>
    <row r="454" spans="1:9" ht="14.25">
      <c r="A454" s="15">
        <v>6171</v>
      </c>
      <c r="B454" s="16">
        <v>5164</v>
      </c>
      <c r="C454" s="17" t="s">
        <v>273</v>
      </c>
      <c r="D454" s="35">
        <v>61855</v>
      </c>
      <c r="E454" s="36">
        <v>62234.4</v>
      </c>
      <c r="F454" s="36">
        <v>47574.2</v>
      </c>
      <c r="G454" s="37">
        <v>65000</v>
      </c>
      <c r="H454" s="151">
        <v>65000</v>
      </c>
      <c r="I454" s="59">
        <v>5000</v>
      </c>
    </row>
    <row r="455" spans="1:9" ht="14.25">
      <c r="A455" s="15">
        <v>6171</v>
      </c>
      <c r="B455" s="16">
        <v>5166</v>
      </c>
      <c r="C455" s="17" t="s">
        <v>176</v>
      </c>
      <c r="D455" s="35">
        <v>36580</v>
      </c>
      <c r="E455" s="36">
        <v>44165</v>
      </c>
      <c r="F455" s="36">
        <v>42955</v>
      </c>
      <c r="G455" s="37">
        <v>40000</v>
      </c>
      <c r="H455" s="151">
        <v>50000</v>
      </c>
      <c r="I455" s="59">
        <v>50000</v>
      </c>
    </row>
    <row r="456" spans="1:9" ht="14.25">
      <c r="A456" s="15">
        <v>6171</v>
      </c>
      <c r="B456" s="16">
        <v>5167</v>
      </c>
      <c r="C456" s="17" t="s">
        <v>177</v>
      </c>
      <c r="D456" s="35">
        <v>20336</v>
      </c>
      <c r="E456" s="36">
        <v>7784</v>
      </c>
      <c r="F456" s="36">
        <v>10284</v>
      </c>
      <c r="G456" s="37">
        <v>25000</v>
      </c>
      <c r="H456" s="151">
        <v>15000</v>
      </c>
      <c r="I456" s="59">
        <v>15000</v>
      </c>
    </row>
    <row r="457" spans="1:9" ht="14.25">
      <c r="A457" s="15">
        <v>6171</v>
      </c>
      <c r="B457" s="16">
        <v>5168</v>
      </c>
      <c r="C457" s="17" t="s">
        <v>78</v>
      </c>
      <c r="D457" s="35">
        <v>324358</v>
      </c>
      <c r="E457" s="36">
        <v>202105.21</v>
      </c>
      <c r="F457" s="36">
        <v>271865.5</v>
      </c>
      <c r="G457" s="37">
        <v>400000</v>
      </c>
      <c r="H457" s="151">
        <v>300000</v>
      </c>
      <c r="I457" s="59">
        <v>300000</v>
      </c>
    </row>
    <row r="458" spans="1:9" ht="27">
      <c r="A458" s="15">
        <v>6171</v>
      </c>
      <c r="B458" s="16">
        <v>5169</v>
      </c>
      <c r="C458" s="17" t="s">
        <v>276</v>
      </c>
      <c r="D458" s="35">
        <v>279029</v>
      </c>
      <c r="E458" s="36">
        <v>352377.62</v>
      </c>
      <c r="F458" s="36">
        <v>399956.29</v>
      </c>
      <c r="G458" s="37">
        <v>300000</v>
      </c>
      <c r="H458" s="151">
        <v>400000</v>
      </c>
      <c r="I458" s="59">
        <v>580000</v>
      </c>
    </row>
    <row r="459" spans="1:9" ht="14.25">
      <c r="A459" s="15">
        <v>6171</v>
      </c>
      <c r="B459" s="16">
        <v>5171</v>
      </c>
      <c r="C459" s="17" t="s">
        <v>274</v>
      </c>
      <c r="D459" s="35">
        <v>99952</v>
      </c>
      <c r="E459" s="36">
        <v>96271.1</v>
      </c>
      <c r="F459" s="36">
        <f>59467.51-11978</f>
        <v>47489.51</v>
      </c>
      <c r="G459" s="37">
        <v>300000</v>
      </c>
      <c r="H459" s="151">
        <v>100000</v>
      </c>
      <c r="I459" s="59">
        <v>100000</v>
      </c>
    </row>
    <row r="460" spans="1:9" ht="14.25">
      <c r="A460" s="15">
        <v>6171</v>
      </c>
      <c r="B460" s="16">
        <v>5172</v>
      </c>
      <c r="C460" s="17" t="s">
        <v>70</v>
      </c>
      <c r="D460" s="35">
        <v>16451</v>
      </c>
      <c r="E460" s="36">
        <v>0</v>
      </c>
      <c r="F460" s="36">
        <v>0</v>
      </c>
      <c r="G460" s="37">
        <v>10000</v>
      </c>
      <c r="H460" s="151">
        <v>10000</v>
      </c>
      <c r="I460" s="59">
        <v>10000</v>
      </c>
    </row>
    <row r="461" spans="1:9" ht="14.25">
      <c r="A461" s="15">
        <v>6171</v>
      </c>
      <c r="B461" s="16">
        <v>5173</v>
      </c>
      <c r="C461" s="17" t="s">
        <v>8</v>
      </c>
      <c r="D461" s="35">
        <v>4160</v>
      </c>
      <c r="E461" s="36">
        <v>2949</v>
      </c>
      <c r="F461" s="36">
        <v>2653</v>
      </c>
      <c r="G461" s="37">
        <v>8000</v>
      </c>
      <c r="H461" s="151">
        <v>8000</v>
      </c>
      <c r="I461" s="59">
        <v>5000</v>
      </c>
    </row>
    <row r="462" spans="1:9" ht="14.25">
      <c r="A462" s="15">
        <v>6171</v>
      </c>
      <c r="B462" s="16">
        <v>5179</v>
      </c>
      <c r="C462" s="17" t="s">
        <v>135</v>
      </c>
      <c r="D462" s="35">
        <v>7500</v>
      </c>
      <c r="E462" s="36">
        <v>10500</v>
      </c>
      <c r="F462" s="36">
        <v>9677.7</v>
      </c>
      <c r="G462" s="37">
        <v>8000</v>
      </c>
      <c r="H462" s="151">
        <v>11000</v>
      </c>
      <c r="I462" s="59">
        <v>11000</v>
      </c>
    </row>
    <row r="463" spans="1:9" ht="14.25">
      <c r="A463" s="15">
        <v>6171</v>
      </c>
      <c r="B463" s="16">
        <v>5178</v>
      </c>
      <c r="C463" s="17" t="s">
        <v>265</v>
      </c>
      <c r="D463" s="35"/>
      <c r="E463" s="36">
        <v>1000</v>
      </c>
      <c r="F463" s="36">
        <v>7500</v>
      </c>
      <c r="G463" s="37"/>
      <c r="H463" s="151">
        <v>0</v>
      </c>
      <c r="I463" s="59">
        <v>40000</v>
      </c>
    </row>
    <row r="464" spans="1:9" ht="14.25">
      <c r="A464" s="15">
        <v>6171</v>
      </c>
      <c r="B464" s="16">
        <v>5194</v>
      </c>
      <c r="C464" s="17" t="s">
        <v>184</v>
      </c>
      <c r="D464" s="35">
        <v>0</v>
      </c>
      <c r="E464" s="36">
        <v>0</v>
      </c>
      <c r="F464" s="36">
        <v>17569</v>
      </c>
      <c r="G464" s="37"/>
      <c r="H464" s="151">
        <v>0</v>
      </c>
      <c r="I464" s="59">
        <v>10000</v>
      </c>
    </row>
    <row r="465" spans="1:9" ht="14.25">
      <c r="A465" s="15">
        <v>6171</v>
      </c>
      <c r="B465" s="16">
        <v>5229</v>
      </c>
      <c r="C465" s="17" t="s">
        <v>186</v>
      </c>
      <c r="D465" s="35">
        <v>1500</v>
      </c>
      <c r="E465" s="36">
        <v>1500</v>
      </c>
      <c r="F465" s="36">
        <v>1500</v>
      </c>
      <c r="G465" s="37">
        <v>1500</v>
      </c>
      <c r="H465" s="151">
        <v>1500</v>
      </c>
      <c r="I465" s="59">
        <v>1500</v>
      </c>
    </row>
    <row r="466" spans="1:9" ht="14.25">
      <c r="A466" s="15">
        <v>6171</v>
      </c>
      <c r="B466" s="16">
        <v>5361</v>
      </c>
      <c r="C466" s="17" t="s">
        <v>42</v>
      </c>
      <c r="D466" s="35">
        <v>0</v>
      </c>
      <c r="E466" s="36">
        <v>0</v>
      </c>
      <c r="F466" s="36">
        <v>0</v>
      </c>
      <c r="G466" s="37">
        <v>5000</v>
      </c>
      <c r="H466" s="151">
        <v>5000</v>
      </c>
      <c r="I466" s="59">
        <v>1000</v>
      </c>
    </row>
    <row r="467" spans="1:9" ht="14.25">
      <c r="A467" s="15">
        <v>6171</v>
      </c>
      <c r="B467" s="16">
        <v>5362</v>
      </c>
      <c r="C467" s="17" t="s">
        <v>139</v>
      </c>
      <c r="D467" s="35">
        <v>1500</v>
      </c>
      <c r="E467" s="36">
        <v>1500</v>
      </c>
      <c r="F467" s="36">
        <v>3100</v>
      </c>
      <c r="G467" s="37">
        <v>3000</v>
      </c>
      <c r="H467" s="151">
        <v>3000</v>
      </c>
      <c r="I467" s="59">
        <v>3000</v>
      </c>
    </row>
    <row r="468" spans="1:9" ht="14.25">
      <c r="A468" s="15">
        <v>6171</v>
      </c>
      <c r="B468" s="16">
        <v>5363</v>
      </c>
      <c r="C468" s="17" t="s">
        <v>98</v>
      </c>
      <c r="D468" s="35">
        <v>923</v>
      </c>
      <c r="E468" s="36">
        <v>2000</v>
      </c>
      <c r="F468" s="36">
        <v>0</v>
      </c>
      <c r="G468" s="37"/>
      <c r="H468" s="151">
        <v>0</v>
      </c>
      <c r="I468" s="59">
        <v>0</v>
      </c>
    </row>
    <row r="469" spans="1:9" ht="14.25">
      <c r="A469" s="15">
        <v>6171</v>
      </c>
      <c r="B469" s="16">
        <v>5424</v>
      </c>
      <c r="C469" s="17" t="s">
        <v>196</v>
      </c>
      <c r="D469" s="35">
        <v>2007</v>
      </c>
      <c r="E469" s="36">
        <v>0</v>
      </c>
      <c r="F469" s="36">
        <v>9999</v>
      </c>
      <c r="G469" s="37">
        <v>10000</v>
      </c>
      <c r="H469" s="151">
        <v>10000</v>
      </c>
      <c r="I469" s="59">
        <v>10000</v>
      </c>
    </row>
    <row r="470" spans="1:9" ht="14.25">
      <c r="A470" s="15">
        <v>6171</v>
      </c>
      <c r="B470" s="16">
        <v>5499</v>
      </c>
      <c r="C470" s="17" t="s">
        <v>198</v>
      </c>
      <c r="D470" s="35">
        <v>85260</v>
      </c>
      <c r="E470" s="36">
        <v>107870</v>
      </c>
      <c r="F470" s="36">
        <v>114728</v>
      </c>
      <c r="G470" s="37">
        <v>253000</v>
      </c>
      <c r="H470" s="151">
        <v>300000</v>
      </c>
      <c r="I470" s="59">
        <v>307000</v>
      </c>
    </row>
    <row r="471" spans="1:9" ht="14.25">
      <c r="A471" s="15">
        <v>6171</v>
      </c>
      <c r="B471" s="16">
        <v>5909</v>
      </c>
      <c r="C471" s="17" t="s">
        <v>201</v>
      </c>
      <c r="D471" s="35">
        <v>0</v>
      </c>
      <c r="E471" s="36">
        <v>21850</v>
      </c>
      <c r="F471" s="36">
        <v>0</v>
      </c>
      <c r="G471" s="37"/>
      <c r="H471" s="151">
        <v>0</v>
      </c>
      <c r="I471" s="59">
        <v>0</v>
      </c>
    </row>
    <row r="472" spans="1:10" ht="14.25">
      <c r="A472" s="15">
        <v>6171</v>
      </c>
      <c r="B472" s="16">
        <v>6119</v>
      </c>
      <c r="C472" s="17" t="s">
        <v>296</v>
      </c>
      <c r="D472" s="35">
        <v>0</v>
      </c>
      <c r="E472" s="36">
        <v>0</v>
      </c>
      <c r="F472" s="36">
        <v>109747</v>
      </c>
      <c r="G472" s="37"/>
      <c r="H472" s="151">
        <v>0</v>
      </c>
      <c r="I472" s="60">
        <v>1200000</v>
      </c>
      <c r="J472" s="125" t="s">
        <v>299</v>
      </c>
    </row>
    <row r="473" spans="1:10" ht="14.25">
      <c r="A473" s="15">
        <v>6171</v>
      </c>
      <c r="B473" s="16">
        <v>6121</v>
      </c>
      <c r="C473" s="17" t="s">
        <v>297</v>
      </c>
      <c r="D473" s="35">
        <v>549077</v>
      </c>
      <c r="E473" s="36">
        <v>53688</v>
      </c>
      <c r="F473" s="36">
        <v>161345</v>
      </c>
      <c r="G473" s="37"/>
      <c r="H473" s="151">
        <v>200000</v>
      </c>
      <c r="I473" s="59">
        <v>0</v>
      </c>
      <c r="J473" s="125"/>
    </row>
    <row r="474" spans="1:10" ht="14.25">
      <c r="A474" s="15">
        <v>6171</v>
      </c>
      <c r="B474" s="16">
        <v>6122</v>
      </c>
      <c r="C474" s="17" t="s">
        <v>298</v>
      </c>
      <c r="D474" s="35">
        <v>0</v>
      </c>
      <c r="E474" s="36">
        <v>0</v>
      </c>
      <c r="F474" s="36">
        <v>442860</v>
      </c>
      <c r="G474" s="37"/>
      <c r="H474" s="151">
        <v>0</v>
      </c>
      <c r="I474" s="59">
        <v>0</v>
      </c>
      <c r="J474" s="125"/>
    </row>
    <row r="475" spans="1:10" ht="14.25">
      <c r="A475" s="15">
        <v>6171</v>
      </c>
      <c r="B475" s="16">
        <v>6129</v>
      </c>
      <c r="C475" s="17" t="s">
        <v>205</v>
      </c>
      <c r="D475" s="35"/>
      <c r="E475" s="36">
        <v>146289</v>
      </c>
      <c r="F475" s="36">
        <v>0</v>
      </c>
      <c r="G475" s="37"/>
      <c r="H475" s="151">
        <v>1500000</v>
      </c>
      <c r="I475" s="59">
        <v>0</v>
      </c>
      <c r="J475" s="125"/>
    </row>
    <row r="476" spans="1:9" ht="15">
      <c r="A476" s="18"/>
      <c r="B476" s="19"/>
      <c r="C476" s="20" t="s">
        <v>1</v>
      </c>
      <c r="D476" s="51">
        <f aca="true" t="shared" si="35" ref="D476:I476">SUM(D438:D475)</f>
        <v>6383250</v>
      </c>
      <c r="E476" s="52">
        <f t="shared" si="35"/>
        <v>6089838.11</v>
      </c>
      <c r="F476" s="52">
        <f t="shared" si="35"/>
        <v>7093193.73</v>
      </c>
      <c r="G476" s="53">
        <f t="shared" si="35"/>
        <v>6866500</v>
      </c>
      <c r="H476" s="152">
        <f t="shared" si="35"/>
        <v>8585500</v>
      </c>
      <c r="I476" s="54">
        <f t="shared" si="35"/>
        <v>8732500</v>
      </c>
    </row>
    <row r="477" spans="1:9" ht="15">
      <c r="A477" s="12"/>
      <c r="B477" s="29"/>
      <c r="C477" s="28" t="s">
        <v>38</v>
      </c>
      <c r="D477" s="74"/>
      <c r="E477" s="45"/>
      <c r="F477" s="45"/>
      <c r="G477" s="75"/>
      <c r="H477" s="155"/>
      <c r="I477" s="76"/>
    </row>
    <row r="478" spans="1:9" ht="14.25">
      <c r="A478" s="15">
        <v>6223</v>
      </c>
      <c r="B478" s="16">
        <v>5019</v>
      </c>
      <c r="C478" s="17" t="s">
        <v>76</v>
      </c>
      <c r="D478" s="35">
        <v>1335</v>
      </c>
      <c r="E478" s="36"/>
      <c r="F478" s="36">
        <v>0</v>
      </c>
      <c r="G478" s="37"/>
      <c r="H478" s="151">
        <v>0</v>
      </c>
      <c r="I478" s="38">
        <v>0</v>
      </c>
    </row>
    <row r="479" spans="1:9" ht="14.25">
      <c r="A479" s="15">
        <v>6223</v>
      </c>
      <c r="B479" s="16">
        <v>5021</v>
      </c>
      <c r="C479" s="17" t="s">
        <v>140</v>
      </c>
      <c r="D479" s="35">
        <v>6200</v>
      </c>
      <c r="E479" s="36">
        <v>600</v>
      </c>
      <c r="F479" s="36">
        <v>3995</v>
      </c>
      <c r="G479" s="37">
        <v>5000</v>
      </c>
      <c r="H479" s="151">
        <v>5000</v>
      </c>
      <c r="I479" s="59">
        <v>5000</v>
      </c>
    </row>
    <row r="480" spans="1:9" ht="14.25">
      <c r="A480" s="15">
        <v>6223</v>
      </c>
      <c r="B480" s="16">
        <v>5039</v>
      </c>
      <c r="C480" s="17" t="s">
        <v>146</v>
      </c>
      <c r="D480" s="35">
        <v>455</v>
      </c>
      <c r="E480" s="36"/>
      <c r="F480" s="36">
        <v>468</v>
      </c>
      <c r="G480" s="37"/>
      <c r="H480" s="151">
        <v>0</v>
      </c>
      <c r="I480" s="59"/>
    </row>
    <row r="481" spans="1:9" ht="14.25">
      <c r="A481" s="15">
        <v>6223</v>
      </c>
      <c r="B481" s="16">
        <v>5169</v>
      </c>
      <c r="C481" s="17" t="s">
        <v>0</v>
      </c>
      <c r="D481" s="35">
        <v>38130</v>
      </c>
      <c r="E481" s="36">
        <v>130581</v>
      </c>
      <c r="F481" s="36">
        <v>101026</v>
      </c>
      <c r="G481" s="37"/>
      <c r="H481" s="151">
        <v>0</v>
      </c>
      <c r="I481" s="59">
        <v>105000</v>
      </c>
    </row>
    <row r="482" spans="1:9" ht="14.25">
      <c r="A482" s="15">
        <v>6223</v>
      </c>
      <c r="B482" s="16">
        <v>5175</v>
      </c>
      <c r="C482" s="17" t="s">
        <v>10</v>
      </c>
      <c r="D482" s="35">
        <v>23867</v>
      </c>
      <c r="E482" s="36">
        <v>24513</v>
      </c>
      <c r="F482" s="36">
        <v>23697</v>
      </c>
      <c r="G482" s="37"/>
      <c r="H482" s="151">
        <v>0</v>
      </c>
      <c r="I482" s="59">
        <v>30000</v>
      </c>
    </row>
    <row r="483" spans="1:9" ht="14.25">
      <c r="A483" s="15">
        <v>6223</v>
      </c>
      <c r="B483" s="16">
        <v>5194</v>
      </c>
      <c r="C483" s="17" t="s">
        <v>230</v>
      </c>
      <c r="D483" s="35">
        <v>0</v>
      </c>
      <c r="E483" s="36">
        <v>0</v>
      </c>
      <c r="F483" s="36">
        <v>4376.91</v>
      </c>
      <c r="G483" s="37"/>
      <c r="H483" s="151">
        <v>0</v>
      </c>
      <c r="I483" s="59">
        <v>5000</v>
      </c>
    </row>
    <row r="484" spans="1:9" ht="14.25">
      <c r="A484" s="15">
        <v>6223</v>
      </c>
      <c r="B484" s="16">
        <v>5901</v>
      </c>
      <c r="C484" s="17" t="s">
        <v>242</v>
      </c>
      <c r="D484" s="35">
        <v>0</v>
      </c>
      <c r="E484" s="36"/>
      <c r="F484" s="36">
        <v>0</v>
      </c>
      <c r="G484" s="37">
        <v>90000</v>
      </c>
      <c r="H484" s="151">
        <v>120000</v>
      </c>
      <c r="I484" s="59">
        <v>0</v>
      </c>
    </row>
    <row r="485" spans="1:9" ht="15">
      <c r="A485" s="18"/>
      <c r="B485" s="19"/>
      <c r="C485" s="20" t="s">
        <v>1</v>
      </c>
      <c r="D485" s="51">
        <f>SUM(D478:D484)</f>
        <v>69987</v>
      </c>
      <c r="E485" s="52">
        <f>SUM(E478:E484)</f>
        <v>155694</v>
      </c>
      <c r="F485" s="52">
        <f>SUM(F478:F484)</f>
        <v>133562.91</v>
      </c>
      <c r="G485" s="53">
        <f>SUM(G479:G484)</f>
        <v>95000</v>
      </c>
      <c r="H485" s="152">
        <f>SUM(H479:H484)</f>
        <v>125000</v>
      </c>
      <c r="I485" s="54">
        <f>SUM(I479:I484)</f>
        <v>145000</v>
      </c>
    </row>
    <row r="486" spans="1:9" ht="14.25">
      <c r="A486" s="12">
        <v>6310</v>
      </c>
      <c r="B486" s="13">
        <v>5163</v>
      </c>
      <c r="C486" s="34" t="s">
        <v>171</v>
      </c>
      <c r="D486" s="87">
        <v>32704</v>
      </c>
      <c r="E486" s="88">
        <v>30961.1</v>
      </c>
      <c r="F486" s="88">
        <v>23250</v>
      </c>
      <c r="G486" s="89">
        <v>40000</v>
      </c>
      <c r="H486" s="161">
        <v>30000</v>
      </c>
      <c r="I486" s="92">
        <v>30000</v>
      </c>
    </row>
    <row r="487" spans="1:9" ht="15">
      <c r="A487" s="18"/>
      <c r="B487" s="19"/>
      <c r="C487" s="20" t="s">
        <v>1</v>
      </c>
      <c r="D487" s="51">
        <f aca="true" t="shared" si="36" ref="D487:I487">SUM(D486)</f>
        <v>32704</v>
      </c>
      <c r="E487" s="52">
        <f t="shared" si="36"/>
        <v>30961.1</v>
      </c>
      <c r="F487" s="52">
        <f t="shared" si="36"/>
        <v>23250</v>
      </c>
      <c r="G487" s="53">
        <f t="shared" si="36"/>
        <v>40000</v>
      </c>
      <c r="H487" s="152">
        <f t="shared" si="36"/>
        <v>30000</v>
      </c>
      <c r="I487" s="54">
        <f t="shared" si="36"/>
        <v>30000</v>
      </c>
    </row>
    <row r="488" spans="1:9" ht="14.25">
      <c r="A488" s="12">
        <v>6320</v>
      </c>
      <c r="B488" s="13">
        <v>5163</v>
      </c>
      <c r="C488" s="34" t="s">
        <v>172</v>
      </c>
      <c r="D488" s="87">
        <v>245144</v>
      </c>
      <c r="E488" s="88">
        <v>256528</v>
      </c>
      <c r="F488" s="88">
        <v>261591</v>
      </c>
      <c r="G488" s="89">
        <v>270000</v>
      </c>
      <c r="H488" s="161">
        <v>270000</v>
      </c>
      <c r="I488" s="92">
        <v>280000</v>
      </c>
    </row>
    <row r="489" spans="1:9" ht="15">
      <c r="A489" s="18"/>
      <c r="B489" s="19"/>
      <c r="C489" s="20" t="s">
        <v>1</v>
      </c>
      <c r="D489" s="51">
        <f aca="true" t="shared" si="37" ref="D489:I489">SUM(D488)</f>
        <v>245144</v>
      </c>
      <c r="E489" s="52">
        <f t="shared" si="37"/>
        <v>256528</v>
      </c>
      <c r="F489" s="52">
        <f t="shared" si="37"/>
        <v>261591</v>
      </c>
      <c r="G489" s="53">
        <f t="shared" si="37"/>
        <v>270000</v>
      </c>
      <c r="H489" s="152">
        <f t="shared" si="37"/>
        <v>270000</v>
      </c>
      <c r="I489" s="54">
        <f t="shared" si="37"/>
        <v>280000</v>
      </c>
    </row>
    <row r="490" spans="1:9" ht="14.25">
      <c r="A490" s="12">
        <v>6399</v>
      </c>
      <c r="B490" s="13">
        <v>5362</v>
      </c>
      <c r="C490" s="34" t="s">
        <v>194</v>
      </c>
      <c r="D490" s="87">
        <v>1840019</v>
      </c>
      <c r="E490" s="88">
        <v>661273.3</v>
      </c>
      <c r="F490" s="88">
        <v>478250.51</v>
      </c>
      <c r="G490" s="89">
        <v>1700000</v>
      </c>
      <c r="H490" s="161">
        <v>700000</v>
      </c>
      <c r="I490" s="92">
        <v>700000</v>
      </c>
    </row>
    <row r="491" spans="1:9" ht="14.25">
      <c r="A491" s="15">
        <v>6399</v>
      </c>
      <c r="B491" s="16">
        <v>5363</v>
      </c>
      <c r="C491" s="17" t="s">
        <v>231</v>
      </c>
      <c r="D491" s="35"/>
      <c r="E491" s="36">
        <v>0</v>
      </c>
      <c r="F491" s="36">
        <v>1098</v>
      </c>
      <c r="G491" s="37"/>
      <c r="H491" s="151">
        <v>0</v>
      </c>
      <c r="I491" s="59">
        <v>0</v>
      </c>
    </row>
    <row r="492" spans="1:9" ht="14.25">
      <c r="A492" s="15">
        <v>6399</v>
      </c>
      <c r="B492" s="16">
        <v>5365</v>
      </c>
      <c r="C492" s="17" t="s">
        <v>195</v>
      </c>
      <c r="D492" s="35"/>
      <c r="E492" s="68">
        <v>1089650</v>
      </c>
      <c r="F492" s="168">
        <v>1068180</v>
      </c>
      <c r="G492" s="37"/>
      <c r="H492" s="151">
        <v>1070000</v>
      </c>
      <c r="I492" s="59">
        <v>1096500</v>
      </c>
    </row>
    <row r="493" spans="1:9" ht="15">
      <c r="A493" s="18"/>
      <c r="B493" s="19"/>
      <c r="C493" s="20" t="s">
        <v>1</v>
      </c>
      <c r="D493" s="51">
        <f aca="true" t="shared" si="38" ref="D493:I493">SUM(D490:D492)</f>
        <v>1840019</v>
      </c>
      <c r="E493" s="181">
        <f t="shared" si="38"/>
        <v>1750923.3</v>
      </c>
      <c r="F493" s="169">
        <f t="shared" si="38"/>
        <v>1547528.51</v>
      </c>
      <c r="G493" s="53">
        <f t="shared" si="38"/>
        <v>1700000</v>
      </c>
      <c r="H493" s="152">
        <f t="shared" si="38"/>
        <v>1770000</v>
      </c>
      <c r="I493" s="54">
        <f t="shared" si="38"/>
        <v>1796500</v>
      </c>
    </row>
    <row r="494" spans="1:9" ht="14.25">
      <c r="A494" s="12">
        <v>6409</v>
      </c>
      <c r="B494" s="13">
        <v>5154</v>
      </c>
      <c r="C494" s="34" t="s">
        <v>165</v>
      </c>
      <c r="D494" s="87">
        <v>0</v>
      </c>
      <c r="E494" s="127">
        <v>0</v>
      </c>
      <c r="F494" s="182">
        <v>57662</v>
      </c>
      <c r="G494" s="128"/>
      <c r="H494" s="174">
        <v>0</v>
      </c>
      <c r="I494" s="175">
        <v>0</v>
      </c>
    </row>
    <row r="495" spans="1:9" ht="28.5">
      <c r="A495" s="15"/>
      <c r="B495" s="16">
        <v>5229</v>
      </c>
      <c r="C495" s="17" t="s">
        <v>91</v>
      </c>
      <c r="D495" s="35">
        <f>SUM(D496:D511)</f>
        <v>588439</v>
      </c>
      <c r="E495" s="68">
        <f>SUM(E496:E511)</f>
        <v>675692.4</v>
      </c>
      <c r="F495" s="168">
        <f>SUM(F496:F511)</f>
        <v>790876</v>
      </c>
      <c r="G495" s="129">
        <f>SUM(G497:G512)</f>
        <v>741500</v>
      </c>
      <c r="H495" s="176">
        <f>SUM(H496:H511)</f>
        <v>796800</v>
      </c>
      <c r="I495" s="177">
        <f>SUM(I497:I511)</f>
        <v>788500</v>
      </c>
    </row>
    <row r="496" spans="1:9" ht="14.25">
      <c r="A496" s="15"/>
      <c r="B496" s="16"/>
      <c r="C496" s="17" t="s">
        <v>138</v>
      </c>
      <c r="D496" s="35">
        <v>2742</v>
      </c>
      <c r="E496" s="68">
        <v>2719</v>
      </c>
      <c r="F496" s="168">
        <v>2735</v>
      </c>
      <c r="G496" s="129">
        <v>2800</v>
      </c>
      <c r="H496" s="151">
        <v>2800</v>
      </c>
      <c r="I496" s="59">
        <v>2800</v>
      </c>
    </row>
    <row r="497" spans="1:9" ht="14.25">
      <c r="A497" s="15"/>
      <c r="B497" s="16"/>
      <c r="C497" s="17" t="s">
        <v>101</v>
      </c>
      <c r="D497" s="35">
        <v>7197</v>
      </c>
      <c r="E497" s="68">
        <v>7173.4</v>
      </c>
      <c r="F497" s="168">
        <v>7141</v>
      </c>
      <c r="G497" s="129">
        <v>7500</v>
      </c>
      <c r="H497" s="151">
        <v>8000</v>
      </c>
      <c r="I497" s="59">
        <v>8000</v>
      </c>
    </row>
    <row r="498" spans="1:9" ht="14.25">
      <c r="A498" s="15"/>
      <c r="B498" s="16"/>
      <c r="C498" s="17" t="s">
        <v>83</v>
      </c>
      <c r="D498" s="35">
        <v>10000</v>
      </c>
      <c r="E498" s="37">
        <v>10000</v>
      </c>
      <c r="F498" s="177">
        <v>10000</v>
      </c>
      <c r="G498" s="129">
        <v>10000</v>
      </c>
      <c r="H498" s="151">
        <v>10000</v>
      </c>
      <c r="I498" s="73">
        <v>10000</v>
      </c>
    </row>
    <row r="499" spans="1:9" ht="14.25">
      <c r="A499" s="15"/>
      <c r="B499" s="16"/>
      <c r="C499" s="17" t="s">
        <v>79</v>
      </c>
      <c r="D499" s="35">
        <v>60000</v>
      </c>
      <c r="E499" s="37">
        <v>60000</v>
      </c>
      <c r="F499" s="177">
        <v>60000</v>
      </c>
      <c r="G499" s="129">
        <v>60000</v>
      </c>
      <c r="H499" s="151">
        <v>60000</v>
      </c>
      <c r="I499" s="73">
        <v>65000</v>
      </c>
    </row>
    <row r="500" spans="1:9" ht="14.25">
      <c r="A500" s="15"/>
      <c r="B500" s="16"/>
      <c r="C500" s="17" t="s">
        <v>80</v>
      </c>
      <c r="D500" s="35">
        <v>16000</v>
      </c>
      <c r="E500" s="37">
        <v>17000</v>
      </c>
      <c r="F500" s="177">
        <v>18000</v>
      </c>
      <c r="G500" s="129">
        <v>17000</v>
      </c>
      <c r="H500" s="151">
        <v>18000</v>
      </c>
      <c r="I500" s="73">
        <v>20000</v>
      </c>
    </row>
    <row r="501" spans="1:9" ht="14.25">
      <c r="A501" s="15"/>
      <c r="B501" s="16"/>
      <c r="C501" s="17" t="s">
        <v>81</v>
      </c>
      <c r="D501" s="35">
        <v>20000</v>
      </c>
      <c r="E501" s="37">
        <v>20000</v>
      </c>
      <c r="F501" s="177">
        <v>20000</v>
      </c>
      <c r="G501" s="129">
        <v>20000</v>
      </c>
      <c r="H501" s="151">
        <v>20000</v>
      </c>
      <c r="I501" s="73">
        <v>0</v>
      </c>
    </row>
    <row r="502" spans="1:9" ht="14.25">
      <c r="A502" s="15"/>
      <c r="B502" s="16"/>
      <c r="C502" s="17" t="s">
        <v>82</v>
      </c>
      <c r="D502" s="35">
        <v>15000</v>
      </c>
      <c r="E502" s="37">
        <v>21300</v>
      </c>
      <c r="F502" s="177">
        <v>22000</v>
      </c>
      <c r="G502" s="129">
        <v>21300</v>
      </c>
      <c r="H502" s="151">
        <v>22000</v>
      </c>
      <c r="I502" s="73">
        <v>30000</v>
      </c>
    </row>
    <row r="503" spans="1:9" ht="14.25">
      <c r="A503" s="15"/>
      <c r="B503" s="16"/>
      <c r="C503" s="17" t="s">
        <v>84</v>
      </c>
      <c r="D503" s="35">
        <v>21500</v>
      </c>
      <c r="E503" s="37">
        <v>24500</v>
      </c>
      <c r="F503" s="177">
        <v>27500</v>
      </c>
      <c r="G503" s="129">
        <v>24500</v>
      </c>
      <c r="H503" s="151">
        <v>27500</v>
      </c>
      <c r="I503" s="73">
        <v>80000</v>
      </c>
    </row>
    <row r="504" spans="1:9" ht="14.25">
      <c r="A504" s="15"/>
      <c r="B504" s="16"/>
      <c r="C504" s="17" t="s">
        <v>233</v>
      </c>
      <c r="D504" s="35">
        <v>20000</v>
      </c>
      <c r="E504" s="37">
        <v>20000</v>
      </c>
      <c r="F504" s="177">
        <v>20000</v>
      </c>
      <c r="G504" s="129">
        <v>20000</v>
      </c>
      <c r="H504" s="151">
        <v>20000</v>
      </c>
      <c r="I504" s="73">
        <v>15000</v>
      </c>
    </row>
    <row r="505" spans="1:9" ht="14.25">
      <c r="A505" s="15"/>
      <c r="B505" s="16"/>
      <c r="C505" s="17" t="s">
        <v>85</v>
      </c>
      <c r="D505" s="35">
        <v>71000</v>
      </c>
      <c r="E505" s="37">
        <v>83000</v>
      </c>
      <c r="F505" s="177">
        <v>82500</v>
      </c>
      <c r="G505" s="129">
        <v>83000</v>
      </c>
      <c r="H505" s="151">
        <v>82500</v>
      </c>
      <c r="I505" s="73">
        <v>82500</v>
      </c>
    </row>
    <row r="506" spans="1:9" ht="14.25">
      <c r="A506" s="15"/>
      <c r="B506" s="16"/>
      <c r="C506" s="17" t="s">
        <v>86</v>
      </c>
      <c r="D506" s="35">
        <v>249000</v>
      </c>
      <c r="E506" s="37">
        <v>290000</v>
      </c>
      <c r="F506" s="177">
        <v>410000</v>
      </c>
      <c r="G506" s="129">
        <v>325000</v>
      </c>
      <c r="H506" s="151">
        <v>410000</v>
      </c>
      <c r="I506" s="73">
        <v>350000</v>
      </c>
    </row>
    <row r="507" spans="1:9" ht="14.25">
      <c r="A507" s="15"/>
      <c r="B507" s="16"/>
      <c r="C507" s="17" t="s">
        <v>137</v>
      </c>
      <c r="D507" s="35">
        <v>35000</v>
      </c>
      <c r="E507" s="37">
        <v>50000</v>
      </c>
      <c r="F507" s="177">
        <v>35000</v>
      </c>
      <c r="G507" s="129">
        <v>50000</v>
      </c>
      <c r="H507" s="151">
        <v>35000</v>
      </c>
      <c r="I507" s="73">
        <v>35000</v>
      </c>
    </row>
    <row r="508" spans="1:9" ht="14.25">
      <c r="A508" s="15"/>
      <c r="B508" s="16"/>
      <c r="C508" s="17" t="s">
        <v>87</v>
      </c>
      <c r="D508" s="35">
        <v>20000</v>
      </c>
      <c r="E508" s="37">
        <v>20000</v>
      </c>
      <c r="F508" s="177">
        <v>20000</v>
      </c>
      <c r="G508" s="129">
        <v>20000</v>
      </c>
      <c r="H508" s="151">
        <v>20000</v>
      </c>
      <c r="I508" s="73">
        <v>20000</v>
      </c>
    </row>
    <row r="509" spans="1:9" ht="14.25">
      <c r="A509" s="15"/>
      <c r="B509" s="16"/>
      <c r="C509" s="17" t="s">
        <v>88</v>
      </c>
      <c r="D509" s="35">
        <v>10000</v>
      </c>
      <c r="E509" s="37">
        <v>15000</v>
      </c>
      <c r="F509" s="177">
        <v>16000</v>
      </c>
      <c r="G509" s="129">
        <v>15000</v>
      </c>
      <c r="H509" s="151">
        <v>16000</v>
      </c>
      <c r="I509" s="73">
        <v>18000</v>
      </c>
    </row>
    <row r="510" spans="1:10" ht="14.25">
      <c r="A510" s="15"/>
      <c r="B510" s="16"/>
      <c r="C510" s="17" t="s">
        <v>89</v>
      </c>
      <c r="D510" s="35">
        <v>30000</v>
      </c>
      <c r="E510" s="37">
        <v>30000</v>
      </c>
      <c r="F510" s="177">
        <v>40000</v>
      </c>
      <c r="G510" s="129">
        <v>30000</v>
      </c>
      <c r="H510" s="151">
        <v>40000</v>
      </c>
      <c r="I510" s="73">
        <v>50000</v>
      </c>
      <c r="J510" s="4"/>
    </row>
    <row r="511" spans="1:9" ht="14.25">
      <c r="A511" s="15"/>
      <c r="B511" s="16"/>
      <c r="C511" s="17" t="s">
        <v>90</v>
      </c>
      <c r="D511" s="35">
        <v>1000</v>
      </c>
      <c r="E511" s="68">
        <v>5000</v>
      </c>
      <c r="F511" s="168">
        <v>0</v>
      </c>
      <c r="G511" s="129">
        <v>5000</v>
      </c>
      <c r="H511" s="151">
        <v>5000</v>
      </c>
      <c r="I511" s="59">
        <v>5000</v>
      </c>
    </row>
    <row r="512" spans="1:9" ht="14.25">
      <c r="A512" s="15">
        <v>6409</v>
      </c>
      <c r="B512" s="16">
        <v>5329</v>
      </c>
      <c r="C512" s="17" t="s">
        <v>191</v>
      </c>
      <c r="D512" s="35">
        <v>33300</v>
      </c>
      <c r="E512" s="68">
        <v>33156</v>
      </c>
      <c r="F512" s="168">
        <v>32952</v>
      </c>
      <c r="G512" s="129">
        <v>33200</v>
      </c>
      <c r="H512" s="185">
        <v>33000</v>
      </c>
      <c r="I512" s="186">
        <v>33200</v>
      </c>
    </row>
    <row r="513" spans="1:9" ht="14.25">
      <c r="A513" s="15">
        <v>6409</v>
      </c>
      <c r="B513" s="16">
        <v>5363</v>
      </c>
      <c r="C513" s="17" t="s">
        <v>232</v>
      </c>
      <c r="D513" s="35">
        <v>0</v>
      </c>
      <c r="E513" s="68">
        <v>0</v>
      </c>
      <c r="F513" s="168">
        <v>218790</v>
      </c>
      <c r="G513" s="129"/>
      <c r="H513" s="163">
        <v>0</v>
      </c>
      <c r="I513" s="146">
        <v>218800</v>
      </c>
    </row>
    <row r="514" spans="1:9" ht="15">
      <c r="A514" s="15">
        <v>6409</v>
      </c>
      <c r="B514" s="16">
        <v>5901</v>
      </c>
      <c r="C514" s="126" t="s">
        <v>200</v>
      </c>
      <c r="D514" s="35">
        <v>0</v>
      </c>
      <c r="E514" s="68">
        <v>0</v>
      </c>
      <c r="F514" s="168">
        <v>0</v>
      </c>
      <c r="G514" s="129">
        <v>79500</v>
      </c>
      <c r="H514" s="164">
        <v>261000</v>
      </c>
      <c r="I514" s="183">
        <v>508400</v>
      </c>
    </row>
    <row r="515" spans="1:9" ht="14.25">
      <c r="A515" s="15">
        <v>6409</v>
      </c>
      <c r="B515" s="16">
        <v>5901</v>
      </c>
      <c r="C515" s="17" t="s">
        <v>212</v>
      </c>
      <c r="D515" s="35">
        <v>0</v>
      </c>
      <c r="E515" s="68">
        <v>0</v>
      </c>
      <c r="F515" s="168">
        <v>0</v>
      </c>
      <c r="G515" s="37">
        <v>200000</v>
      </c>
      <c r="H515" s="151">
        <v>200000</v>
      </c>
      <c r="I515" s="178">
        <v>200000</v>
      </c>
    </row>
    <row r="516" spans="1:9" ht="15">
      <c r="A516" s="18"/>
      <c r="B516" s="19"/>
      <c r="C516" s="20" t="s">
        <v>1</v>
      </c>
      <c r="D516" s="51">
        <f>D495+D512+D515+D514+D513+D494</f>
        <v>621739</v>
      </c>
      <c r="E516" s="52">
        <f>E495+E512+E515+E514+E513+E494</f>
        <v>708848.4</v>
      </c>
      <c r="F516" s="52">
        <f>F495+F512+F515+F514+F513+F494</f>
        <v>1100280</v>
      </c>
      <c r="G516" s="53">
        <f>G494+G512+G515+G514</f>
        <v>312700</v>
      </c>
      <c r="H516" s="152">
        <f>H495+H512+H515+H514+H494</f>
        <v>1290800</v>
      </c>
      <c r="I516" s="54">
        <f>I495+I512+I515+I514+I513+I494</f>
        <v>1748900</v>
      </c>
    </row>
    <row r="517" spans="1:9" ht="27">
      <c r="A517" s="10"/>
      <c r="B517" s="11">
        <v>8124</v>
      </c>
      <c r="C517" s="39" t="s">
        <v>204</v>
      </c>
      <c r="D517" s="93">
        <v>2105400</v>
      </c>
      <c r="E517" s="94">
        <v>2605800</v>
      </c>
      <c r="F517" s="94">
        <v>3107000</v>
      </c>
      <c r="G517" s="95">
        <v>2606000</v>
      </c>
      <c r="H517" s="165">
        <v>3110000</v>
      </c>
      <c r="I517" s="111">
        <v>2568800</v>
      </c>
    </row>
    <row r="518" spans="2:9" ht="14.25">
      <c r="B518" s="16"/>
      <c r="D518" s="65"/>
      <c r="E518" s="66"/>
      <c r="F518" s="66"/>
      <c r="G518" s="49"/>
      <c r="H518" s="49"/>
      <c r="I518" s="49"/>
    </row>
    <row r="519" spans="2:9" ht="14.25">
      <c r="B519" s="16"/>
      <c r="D519" s="65"/>
      <c r="E519" s="66"/>
      <c r="F519" s="66"/>
      <c r="G519" s="49"/>
      <c r="H519" s="49"/>
      <c r="I519" s="49"/>
    </row>
    <row r="520" spans="2:9" ht="15">
      <c r="B520" s="16"/>
      <c r="C520" s="26" t="s">
        <v>14</v>
      </c>
      <c r="D520" s="96">
        <f aca="true" t="shared" si="39" ref="D520:I520">D7+D26+D37+D44+D47+D51+D58+D62+D69+D78+D81+D84+D97+D121+D137+D143+D146+D173+D181+D202+D209+D218+D226+D235+D245+D257+D274+D280+D291+D294+D318+D323+D351+D354+D357+D377+D380+D408+D429+D476+D485+D487+D489+D493+D516+D517+D430+D436</f>
        <v>63359836</v>
      </c>
      <c r="E520" s="96">
        <f t="shared" si="39"/>
        <v>45570919.3</v>
      </c>
      <c r="F520" s="96">
        <f t="shared" si="39"/>
        <v>54900270.26999999</v>
      </c>
      <c r="G520" s="96">
        <f t="shared" si="39"/>
        <v>52033200</v>
      </c>
      <c r="H520" s="96">
        <f t="shared" si="39"/>
        <v>62411600</v>
      </c>
      <c r="I520" s="96">
        <f t="shared" si="39"/>
        <v>63693800</v>
      </c>
    </row>
    <row r="521" spans="2:9" ht="15">
      <c r="B521" s="16"/>
      <c r="C521" s="26"/>
      <c r="D521" s="97"/>
      <c r="E521" s="98"/>
      <c r="F521" s="98"/>
      <c r="G521" s="99"/>
      <c r="H521" s="99"/>
      <c r="I521" s="100"/>
    </row>
    <row r="522" ht="15">
      <c r="I522" s="104"/>
    </row>
    <row r="523" spans="3:9" ht="15">
      <c r="C523" s="17" t="s">
        <v>93</v>
      </c>
      <c r="I523" s="103">
        <v>63693800</v>
      </c>
    </row>
    <row r="524" ht="15">
      <c r="I524" s="104"/>
    </row>
    <row r="525" spans="4:9" ht="15">
      <c r="D525" s="96"/>
      <c r="E525" s="105"/>
      <c r="F525" s="105" t="s">
        <v>136</v>
      </c>
      <c r="G525" s="96"/>
      <c r="H525" s="96"/>
      <c r="I525" s="179">
        <f>I523-I520</f>
        <v>0</v>
      </c>
    </row>
    <row r="526" ht="15">
      <c r="I526" s="104"/>
    </row>
    <row r="527" ht="15">
      <c r="I527" s="104"/>
    </row>
    <row r="528" ht="15">
      <c r="I528" s="104"/>
    </row>
    <row r="529" ht="15">
      <c r="I529" s="104"/>
    </row>
    <row r="530" ht="15">
      <c r="I530" s="104"/>
    </row>
    <row r="531" ht="15">
      <c r="I531" s="104"/>
    </row>
    <row r="532" ht="15">
      <c r="I532" s="104"/>
    </row>
    <row r="533" ht="15">
      <c r="I533" s="104"/>
    </row>
    <row r="534" ht="15">
      <c r="I534" s="104"/>
    </row>
    <row r="535" ht="15">
      <c r="I535" s="104"/>
    </row>
    <row r="536" ht="15">
      <c r="I536" s="104"/>
    </row>
    <row r="537" ht="15">
      <c r="I537" s="104"/>
    </row>
    <row r="538" ht="15">
      <c r="I538" s="104"/>
    </row>
    <row r="539" ht="15">
      <c r="I539" s="104"/>
    </row>
    <row r="540" ht="15">
      <c r="I540" s="104"/>
    </row>
    <row r="541" ht="15">
      <c r="I541" s="104"/>
    </row>
    <row r="542" ht="15">
      <c r="I542" s="104"/>
    </row>
    <row r="543" ht="15">
      <c r="I543" s="104"/>
    </row>
    <row r="544" ht="15">
      <c r="I544" s="104"/>
    </row>
    <row r="545" ht="15">
      <c r="I545" s="104"/>
    </row>
    <row r="546" ht="15">
      <c r="I546" s="104"/>
    </row>
    <row r="547" ht="15">
      <c r="I547" s="104"/>
    </row>
    <row r="548" ht="15">
      <c r="I548" s="104"/>
    </row>
  </sheetData>
  <sheetProtection/>
  <autoFilter ref="A1:B549"/>
  <printOptions horizontalCentered="1"/>
  <pageMargins left="0.2362204724409449" right="0.2362204724409449" top="0.5905511811023623" bottom="0.3937007874015748" header="0.1968503937007874" footer="0.1968503937007874"/>
  <pageSetup horizontalDpi="600" verticalDpi="600" orientation="portrait" paperSize="9" scale="87" r:id="rId1"/>
  <headerFooter alignWithMargins="0">
    <oddHeader>&amp;C&amp;"Arial,Tučné"&amp;20Rozpočet výdajů 2018</oddHeader>
    <oddFooter>&amp;C&amp;P/&amp;N</oddFooter>
  </headerFooter>
  <rowBreaks count="9" manualBreakCount="9">
    <brk id="44" max="8" man="1"/>
    <brk id="97" max="8" man="1"/>
    <brk id="146" max="8" man="1"/>
    <brk id="202" max="8" man="1"/>
    <brk id="257" max="8" man="1"/>
    <brk id="318" max="8" man="1"/>
    <brk id="377" max="8" man="1"/>
    <brk id="436" max="8" man="1"/>
    <brk id="493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O323"/>
  <sheetViews>
    <sheetView zoomScalePageLayoutView="0" workbookViewId="0" topLeftCell="A100">
      <selection activeCell="G104" sqref="G104"/>
    </sheetView>
  </sheetViews>
  <sheetFormatPr defaultColWidth="9.140625" defaultRowHeight="12.75"/>
  <cols>
    <col min="1" max="1" width="3.7109375" style="189" customWidth="1"/>
    <col min="2" max="3" width="9.140625" style="189" customWidth="1"/>
    <col min="4" max="6" width="5.7109375" style="189" customWidth="1"/>
    <col min="7" max="7" width="7.7109375" style="189" customWidth="1"/>
    <col min="8" max="8" width="5.7109375" style="189" customWidth="1"/>
    <col min="9" max="9" width="3.7109375" style="189" customWidth="1"/>
    <col min="10" max="11" width="12.7109375" style="189" customWidth="1"/>
    <col min="12" max="12" width="14.7109375" style="189" customWidth="1"/>
    <col min="13" max="14" width="12.7109375" style="187" customWidth="1"/>
    <col min="15" max="15" width="20.7109375" style="187" customWidth="1"/>
    <col min="16" max="16384" width="9.140625" style="187" customWidth="1"/>
  </cols>
  <sheetData>
    <row r="1" spans="1:14" ht="12.75">
      <c r="A1" s="197" t="s">
        <v>309</v>
      </c>
      <c r="B1" s="206"/>
      <c r="C1" s="206"/>
      <c r="D1" s="206"/>
      <c r="E1" s="206"/>
      <c r="F1" s="206"/>
      <c r="G1" s="206"/>
      <c r="M1" s="195"/>
      <c r="N1" s="195"/>
    </row>
    <row r="2" spans="1:15" ht="12.75">
      <c r="A2" s="188"/>
      <c r="B2" s="188" t="s">
        <v>310</v>
      </c>
      <c r="C2" s="188" t="s">
        <v>311</v>
      </c>
      <c r="D2" s="188" t="s">
        <v>312</v>
      </c>
      <c r="E2" s="188" t="s">
        <v>313</v>
      </c>
      <c r="F2" s="188" t="s">
        <v>314</v>
      </c>
      <c r="G2" s="189" t="s">
        <v>315</v>
      </c>
      <c r="H2" s="189" t="s">
        <v>316</v>
      </c>
      <c r="I2" s="189" t="s">
        <v>317</v>
      </c>
      <c r="J2" s="189" t="s">
        <v>318</v>
      </c>
      <c r="K2" s="189" t="s">
        <v>66</v>
      </c>
      <c r="L2" s="189" t="s">
        <v>319</v>
      </c>
      <c r="M2" s="190" t="s">
        <v>320</v>
      </c>
      <c r="N2" s="190" t="s">
        <v>321</v>
      </c>
      <c r="O2" s="187" t="s">
        <v>322</v>
      </c>
    </row>
    <row r="3" spans="1:14" ht="12.75">
      <c r="A3" s="189">
        <v>1</v>
      </c>
      <c r="B3" s="191" t="s">
        <v>323</v>
      </c>
      <c r="C3" s="191" t="s">
        <v>323</v>
      </c>
      <c r="D3" s="191" t="s">
        <v>324</v>
      </c>
      <c r="E3" s="191" t="s">
        <v>325</v>
      </c>
      <c r="F3" s="191" t="s">
        <v>326</v>
      </c>
      <c r="G3" s="198">
        <v>1031</v>
      </c>
      <c r="H3" s="198">
        <v>5021</v>
      </c>
      <c r="I3" s="191" t="s">
        <v>327</v>
      </c>
      <c r="J3" s="191" t="s">
        <v>328</v>
      </c>
      <c r="K3" s="191" t="s">
        <v>329</v>
      </c>
      <c r="L3" s="191" t="s">
        <v>330</v>
      </c>
      <c r="M3" s="192">
        <v>0</v>
      </c>
      <c r="N3" s="199">
        <v>120000</v>
      </c>
    </row>
    <row r="4" spans="1:14" ht="12.75">
      <c r="A4" s="189">
        <v>2</v>
      </c>
      <c r="B4" s="191" t="s">
        <v>323</v>
      </c>
      <c r="C4" s="191" t="s">
        <v>323</v>
      </c>
      <c r="D4" s="191" t="s">
        <v>324</v>
      </c>
      <c r="E4" s="191" t="s">
        <v>325</v>
      </c>
      <c r="F4" s="191" t="s">
        <v>326</v>
      </c>
      <c r="G4" s="198">
        <v>1031</v>
      </c>
      <c r="H4" s="198">
        <v>5139</v>
      </c>
      <c r="I4" s="191" t="s">
        <v>327</v>
      </c>
      <c r="J4" s="191" t="s">
        <v>328</v>
      </c>
      <c r="K4" s="191" t="s">
        <v>329</v>
      </c>
      <c r="L4" s="191" t="s">
        <v>330</v>
      </c>
      <c r="M4" s="192">
        <v>0</v>
      </c>
      <c r="N4" s="200">
        <v>25000</v>
      </c>
    </row>
    <row r="5" spans="1:14" ht="12.75">
      <c r="A5" s="189">
        <v>3</v>
      </c>
      <c r="B5" s="191" t="s">
        <v>323</v>
      </c>
      <c r="C5" s="191" t="s">
        <v>323</v>
      </c>
      <c r="D5" s="191" t="s">
        <v>324</v>
      </c>
      <c r="E5" s="191" t="s">
        <v>325</v>
      </c>
      <c r="F5" s="191" t="s">
        <v>326</v>
      </c>
      <c r="G5" s="198">
        <v>1031</v>
      </c>
      <c r="H5" s="198">
        <v>5156</v>
      </c>
      <c r="I5" s="191" t="s">
        <v>327</v>
      </c>
      <c r="J5" s="191" t="s">
        <v>328</v>
      </c>
      <c r="K5" s="191" t="s">
        <v>329</v>
      </c>
      <c r="L5" s="191" t="s">
        <v>330</v>
      </c>
      <c r="M5" s="192">
        <v>0</v>
      </c>
      <c r="N5" s="200">
        <v>1000</v>
      </c>
    </row>
    <row r="6" spans="1:14" ht="12.75">
      <c r="A6" s="189">
        <v>4</v>
      </c>
      <c r="B6" s="191" t="s">
        <v>323</v>
      </c>
      <c r="C6" s="191" t="s">
        <v>323</v>
      </c>
      <c r="D6" s="191" t="s">
        <v>324</v>
      </c>
      <c r="E6" s="191" t="s">
        <v>325</v>
      </c>
      <c r="F6" s="191" t="s">
        <v>326</v>
      </c>
      <c r="G6" s="198">
        <v>1031</v>
      </c>
      <c r="H6" s="198">
        <v>5169</v>
      </c>
      <c r="I6" s="191" t="s">
        <v>327</v>
      </c>
      <c r="J6" s="191" t="s">
        <v>328</v>
      </c>
      <c r="K6" s="191" t="s">
        <v>329</v>
      </c>
      <c r="L6" s="191" t="s">
        <v>330</v>
      </c>
      <c r="M6" s="192">
        <v>0</v>
      </c>
      <c r="N6" s="200">
        <v>320000</v>
      </c>
    </row>
    <row r="7" spans="1:14" ht="12.75">
      <c r="A7" s="189">
        <v>7</v>
      </c>
      <c r="B7" s="191" t="s">
        <v>323</v>
      </c>
      <c r="C7" s="191" t="s">
        <v>323</v>
      </c>
      <c r="D7" s="191" t="s">
        <v>324</v>
      </c>
      <c r="E7" s="191" t="s">
        <v>325</v>
      </c>
      <c r="F7" s="191" t="s">
        <v>326</v>
      </c>
      <c r="G7" s="198">
        <v>2143</v>
      </c>
      <c r="H7" s="198">
        <v>5011</v>
      </c>
      <c r="I7" s="191" t="s">
        <v>327</v>
      </c>
      <c r="J7" s="191" t="s">
        <v>328</v>
      </c>
      <c r="K7" s="191" t="s">
        <v>329</v>
      </c>
      <c r="L7" s="191" t="s">
        <v>330</v>
      </c>
      <c r="M7" s="193">
        <v>0</v>
      </c>
      <c r="N7" s="200">
        <v>215000</v>
      </c>
    </row>
    <row r="8" spans="1:14" ht="12.75">
      <c r="A8" s="189">
        <v>8</v>
      </c>
      <c r="B8" s="191" t="s">
        <v>323</v>
      </c>
      <c r="C8" s="191" t="s">
        <v>323</v>
      </c>
      <c r="D8" s="191" t="s">
        <v>324</v>
      </c>
      <c r="E8" s="191" t="s">
        <v>325</v>
      </c>
      <c r="F8" s="191" t="s">
        <v>326</v>
      </c>
      <c r="G8" s="198">
        <v>2143</v>
      </c>
      <c r="H8" s="198">
        <v>5031</v>
      </c>
      <c r="I8" s="191" t="s">
        <v>327</v>
      </c>
      <c r="J8" s="191" t="s">
        <v>328</v>
      </c>
      <c r="K8" s="191" t="s">
        <v>329</v>
      </c>
      <c r="L8" s="191" t="s">
        <v>330</v>
      </c>
      <c r="M8" s="193">
        <v>0</v>
      </c>
      <c r="N8" s="200">
        <v>55000</v>
      </c>
    </row>
    <row r="9" spans="1:14" ht="12.75">
      <c r="A9" s="189">
        <v>9</v>
      </c>
      <c r="B9" s="191" t="s">
        <v>323</v>
      </c>
      <c r="C9" s="191" t="s">
        <v>323</v>
      </c>
      <c r="D9" s="191" t="s">
        <v>324</v>
      </c>
      <c r="E9" s="191" t="s">
        <v>325</v>
      </c>
      <c r="F9" s="191" t="s">
        <v>326</v>
      </c>
      <c r="G9" s="198">
        <v>2143</v>
      </c>
      <c r="H9" s="198">
        <v>5032</v>
      </c>
      <c r="I9" s="191" t="s">
        <v>327</v>
      </c>
      <c r="J9" s="191" t="s">
        <v>328</v>
      </c>
      <c r="K9" s="191" t="s">
        <v>329</v>
      </c>
      <c r="L9" s="191" t="s">
        <v>330</v>
      </c>
      <c r="M9" s="192">
        <v>0</v>
      </c>
      <c r="N9" s="200">
        <v>20000</v>
      </c>
    </row>
    <row r="10" spans="1:14" ht="12.75">
      <c r="A10" s="189">
        <v>10</v>
      </c>
      <c r="B10" s="191" t="s">
        <v>323</v>
      </c>
      <c r="C10" s="191" t="s">
        <v>323</v>
      </c>
      <c r="D10" s="191" t="s">
        <v>324</v>
      </c>
      <c r="E10" s="191" t="s">
        <v>325</v>
      </c>
      <c r="F10" s="191" t="s">
        <v>326</v>
      </c>
      <c r="G10" s="198">
        <v>2143</v>
      </c>
      <c r="H10" s="198">
        <v>5137</v>
      </c>
      <c r="I10" s="191" t="s">
        <v>327</v>
      </c>
      <c r="J10" s="191" t="s">
        <v>328</v>
      </c>
      <c r="K10" s="191" t="s">
        <v>329</v>
      </c>
      <c r="L10" s="191" t="s">
        <v>330</v>
      </c>
      <c r="M10" s="192">
        <v>0</v>
      </c>
      <c r="N10" s="200">
        <v>25000</v>
      </c>
    </row>
    <row r="11" spans="1:14" ht="12.75">
      <c r="A11" s="189">
        <v>11</v>
      </c>
      <c r="B11" s="191" t="s">
        <v>323</v>
      </c>
      <c r="C11" s="191" t="s">
        <v>323</v>
      </c>
      <c r="D11" s="191" t="s">
        <v>324</v>
      </c>
      <c r="E11" s="191" t="s">
        <v>325</v>
      </c>
      <c r="F11" s="191" t="s">
        <v>326</v>
      </c>
      <c r="G11" s="198">
        <v>2143</v>
      </c>
      <c r="H11" s="198">
        <v>5139</v>
      </c>
      <c r="I11" s="191" t="s">
        <v>327</v>
      </c>
      <c r="J11" s="191" t="s">
        <v>328</v>
      </c>
      <c r="K11" s="191" t="s">
        <v>329</v>
      </c>
      <c r="L11" s="191" t="s">
        <v>330</v>
      </c>
      <c r="M11" s="192">
        <v>0</v>
      </c>
      <c r="N11" s="200">
        <v>5000</v>
      </c>
    </row>
    <row r="12" spans="1:14" ht="12.75">
      <c r="A12" s="189">
        <v>15</v>
      </c>
      <c r="B12" s="191" t="s">
        <v>323</v>
      </c>
      <c r="C12" s="191" t="s">
        <v>323</v>
      </c>
      <c r="D12" s="191" t="s">
        <v>324</v>
      </c>
      <c r="E12" s="191" t="s">
        <v>325</v>
      </c>
      <c r="F12" s="191" t="s">
        <v>326</v>
      </c>
      <c r="G12" s="198">
        <v>2143</v>
      </c>
      <c r="H12" s="198">
        <v>5164</v>
      </c>
      <c r="I12" s="191" t="s">
        <v>327</v>
      </c>
      <c r="J12" s="191" t="s">
        <v>328</v>
      </c>
      <c r="K12" s="191" t="s">
        <v>329</v>
      </c>
      <c r="L12" s="191" t="s">
        <v>330</v>
      </c>
      <c r="M12" s="192">
        <v>0</v>
      </c>
      <c r="N12" s="200">
        <v>71000</v>
      </c>
    </row>
    <row r="13" spans="1:14" ht="12.75">
      <c r="A13" s="189">
        <v>16</v>
      </c>
      <c r="B13" s="191" t="s">
        <v>323</v>
      </c>
      <c r="C13" s="191" t="s">
        <v>323</v>
      </c>
      <c r="D13" s="191" t="s">
        <v>324</v>
      </c>
      <c r="E13" s="191" t="s">
        <v>325</v>
      </c>
      <c r="F13" s="191" t="s">
        <v>326</v>
      </c>
      <c r="G13" s="198">
        <v>2143</v>
      </c>
      <c r="H13" s="198">
        <v>5166</v>
      </c>
      <c r="I13" s="191" t="s">
        <v>327</v>
      </c>
      <c r="J13" s="191" t="s">
        <v>328</v>
      </c>
      <c r="K13" s="191" t="s">
        <v>329</v>
      </c>
      <c r="L13" s="191" t="s">
        <v>330</v>
      </c>
      <c r="M13" s="192">
        <v>0</v>
      </c>
      <c r="N13" s="200">
        <v>15000</v>
      </c>
    </row>
    <row r="14" spans="1:14" ht="12.75">
      <c r="A14" s="189">
        <v>17</v>
      </c>
      <c r="B14" s="191" t="s">
        <v>323</v>
      </c>
      <c r="C14" s="191" t="s">
        <v>323</v>
      </c>
      <c r="D14" s="191" t="s">
        <v>324</v>
      </c>
      <c r="E14" s="191" t="s">
        <v>325</v>
      </c>
      <c r="F14" s="191" t="s">
        <v>326</v>
      </c>
      <c r="G14" s="198">
        <v>2143</v>
      </c>
      <c r="H14" s="198">
        <v>5169</v>
      </c>
      <c r="I14" s="191" t="s">
        <v>327</v>
      </c>
      <c r="J14" s="191" t="s">
        <v>328</v>
      </c>
      <c r="K14" s="191" t="s">
        <v>329</v>
      </c>
      <c r="L14" s="191" t="s">
        <v>330</v>
      </c>
      <c r="M14" s="192">
        <v>0</v>
      </c>
      <c r="N14" s="200">
        <v>200000</v>
      </c>
    </row>
    <row r="15" spans="1:14" ht="12.75">
      <c r="A15" s="189">
        <v>18</v>
      </c>
      <c r="B15" s="191" t="s">
        <v>323</v>
      </c>
      <c r="C15" s="191" t="s">
        <v>323</v>
      </c>
      <c r="D15" s="191" t="s">
        <v>324</v>
      </c>
      <c r="E15" s="191" t="s">
        <v>325</v>
      </c>
      <c r="F15" s="191" t="s">
        <v>326</v>
      </c>
      <c r="G15" s="198">
        <v>2143</v>
      </c>
      <c r="H15" s="198">
        <v>5171</v>
      </c>
      <c r="I15" s="191" t="s">
        <v>327</v>
      </c>
      <c r="J15" s="191" t="s">
        <v>328</v>
      </c>
      <c r="K15" s="191" t="s">
        <v>329</v>
      </c>
      <c r="L15" s="191" t="s">
        <v>330</v>
      </c>
      <c r="M15" s="192">
        <v>0</v>
      </c>
      <c r="N15" s="200">
        <v>50000</v>
      </c>
    </row>
    <row r="16" spans="1:14" ht="12.75">
      <c r="A16" s="189">
        <v>21</v>
      </c>
      <c r="B16" s="191" t="s">
        <v>323</v>
      </c>
      <c r="C16" s="191" t="s">
        <v>323</v>
      </c>
      <c r="D16" s="191" t="s">
        <v>324</v>
      </c>
      <c r="E16" s="191" t="s">
        <v>325</v>
      </c>
      <c r="F16" s="191" t="s">
        <v>326</v>
      </c>
      <c r="G16" s="198">
        <v>2143</v>
      </c>
      <c r="H16" s="198">
        <v>5424</v>
      </c>
      <c r="I16" s="191" t="s">
        <v>327</v>
      </c>
      <c r="J16" s="191" t="s">
        <v>328</v>
      </c>
      <c r="K16" s="191" t="s">
        <v>329</v>
      </c>
      <c r="L16" s="191" t="s">
        <v>330</v>
      </c>
      <c r="M16" s="192">
        <v>0</v>
      </c>
      <c r="N16" s="200">
        <v>7000</v>
      </c>
    </row>
    <row r="17" spans="1:14" ht="12.75">
      <c r="A17" s="189">
        <v>27</v>
      </c>
      <c r="B17" s="191" t="s">
        <v>323</v>
      </c>
      <c r="C17" s="191" t="s">
        <v>323</v>
      </c>
      <c r="D17" s="191" t="s">
        <v>324</v>
      </c>
      <c r="E17" s="191" t="s">
        <v>325</v>
      </c>
      <c r="F17" s="191" t="s">
        <v>326</v>
      </c>
      <c r="G17" s="198">
        <v>2212</v>
      </c>
      <c r="H17" s="198">
        <v>5139</v>
      </c>
      <c r="I17" s="191" t="s">
        <v>327</v>
      </c>
      <c r="J17" s="191" t="s">
        <v>328</v>
      </c>
      <c r="K17" s="191" t="s">
        <v>329</v>
      </c>
      <c r="L17" s="191" t="s">
        <v>330</v>
      </c>
      <c r="M17" s="192">
        <v>0</v>
      </c>
      <c r="N17" s="200">
        <v>140000</v>
      </c>
    </row>
    <row r="18" spans="1:14" ht="12.75">
      <c r="A18" s="189">
        <v>24.5809523809524</v>
      </c>
      <c r="B18" s="191" t="s">
        <v>323</v>
      </c>
      <c r="C18" s="191" t="s">
        <v>323</v>
      </c>
      <c r="D18" s="191" t="s">
        <v>324</v>
      </c>
      <c r="E18" s="191" t="s">
        <v>325</v>
      </c>
      <c r="F18" s="191" t="s">
        <v>326</v>
      </c>
      <c r="G18" s="198">
        <v>2212</v>
      </c>
      <c r="H18" s="198">
        <v>5141</v>
      </c>
      <c r="I18" s="191" t="s">
        <v>327</v>
      </c>
      <c r="J18" s="191" t="s">
        <v>328</v>
      </c>
      <c r="K18" s="191" t="s">
        <v>329</v>
      </c>
      <c r="L18" s="191" t="s">
        <v>330</v>
      </c>
      <c r="M18" s="192">
        <v>0</v>
      </c>
      <c r="N18" s="200">
        <v>40000</v>
      </c>
    </row>
    <row r="19" spans="1:14" ht="12.75">
      <c r="A19" s="189">
        <v>26.2452380952381</v>
      </c>
      <c r="B19" s="191" t="s">
        <v>323</v>
      </c>
      <c r="C19" s="191" t="s">
        <v>323</v>
      </c>
      <c r="D19" s="191" t="s">
        <v>324</v>
      </c>
      <c r="E19" s="191" t="s">
        <v>325</v>
      </c>
      <c r="F19" s="191" t="s">
        <v>326</v>
      </c>
      <c r="G19" s="198">
        <v>2212</v>
      </c>
      <c r="H19" s="198">
        <v>5156</v>
      </c>
      <c r="I19" s="191" t="s">
        <v>327</v>
      </c>
      <c r="J19" s="191" t="s">
        <v>328</v>
      </c>
      <c r="K19" s="191" t="s">
        <v>329</v>
      </c>
      <c r="L19" s="191" t="s">
        <v>330</v>
      </c>
      <c r="M19" s="192">
        <v>0</v>
      </c>
      <c r="N19" s="200">
        <v>35000</v>
      </c>
    </row>
    <row r="20" spans="1:14" ht="12.75">
      <c r="A20" s="189">
        <v>27.9095238095238</v>
      </c>
      <c r="B20" s="191" t="s">
        <v>323</v>
      </c>
      <c r="C20" s="191" t="s">
        <v>323</v>
      </c>
      <c r="D20" s="191" t="s">
        <v>324</v>
      </c>
      <c r="E20" s="191" t="s">
        <v>325</v>
      </c>
      <c r="F20" s="191" t="s">
        <v>326</v>
      </c>
      <c r="G20" s="198">
        <v>2212</v>
      </c>
      <c r="H20" s="198">
        <v>5169</v>
      </c>
      <c r="I20" s="191" t="s">
        <v>327</v>
      </c>
      <c r="J20" s="191" t="s">
        <v>328</v>
      </c>
      <c r="K20" s="191" t="s">
        <v>329</v>
      </c>
      <c r="L20" s="191" t="s">
        <v>330</v>
      </c>
      <c r="M20" s="192">
        <v>0</v>
      </c>
      <c r="N20" s="200">
        <v>80000</v>
      </c>
    </row>
    <row r="21" spans="1:14" ht="12.75">
      <c r="A21" s="189">
        <v>29.5738095238096</v>
      </c>
      <c r="B21" s="191" t="s">
        <v>323</v>
      </c>
      <c r="C21" s="191" t="s">
        <v>323</v>
      </c>
      <c r="D21" s="191" t="s">
        <v>324</v>
      </c>
      <c r="E21" s="191" t="s">
        <v>325</v>
      </c>
      <c r="F21" s="191" t="s">
        <v>326</v>
      </c>
      <c r="G21" s="198">
        <v>2212</v>
      </c>
      <c r="H21" s="198">
        <v>5171</v>
      </c>
      <c r="I21" s="191" t="s">
        <v>327</v>
      </c>
      <c r="J21" s="191" t="s">
        <v>328</v>
      </c>
      <c r="K21" s="191" t="s">
        <v>329</v>
      </c>
      <c r="L21" s="191" t="s">
        <v>330</v>
      </c>
      <c r="M21" s="192">
        <v>0</v>
      </c>
      <c r="N21" s="200">
        <v>900000</v>
      </c>
    </row>
    <row r="22" spans="1:14" ht="12.75">
      <c r="A22" s="189">
        <v>31.2380952380953</v>
      </c>
      <c r="B22" s="191" t="s">
        <v>323</v>
      </c>
      <c r="C22" s="191" t="s">
        <v>323</v>
      </c>
      <c r="D22" s="191" t="s">
        <v>324</v>
      </c>
      <c r="E22" s="191" t="s">
        <v>325</v>
      </c>
      <c r="F22" s="191" t="s">
        <v>326</v>
      </c>
      <c r="G22" s="198">
        <v>2212</v>
      </c>
      <c r="H22" s="198">
        <v>5329</v>
      </c>
      <c r="I22" s="191" t="s">
        <v>327</v>
      </c>
      <c r="J22" s="191" t="s">
        <v>328</v>
      </c>
      <c r="K22" s="191" t="s">
        <v>329</v>
      </c>
      <c r="L22" s="191" t="s">
        <v>330</v>
      </c>
      <c r="M22" s="192">
        <v>0</v>
      </c>
      <c r="N22" s="200">
        <v>1685000</v>
      </c>
    </row>
    <row r="23" spans="1:14" ht="12.75">
      <c r="A23" s="189">
        <v>32.902380952381</v>
      </c>
      <c r="B23" s="191" t="s">
        <v>323</v>
      </c>
      <c r="C23" s="191" t="s">
        <v>323</v>
      </c>
      <c r="D23" s="191" t="s">
        <v>324</v>
      </c>
      <c r="E23" s="191" t="s">
        <v>325</v>
      </c>
      <c r="F23" s="191" t="s">
        <v>326</v>
      </c>
      <c r="G23" s="198">
        <v>2212</v>
      </c>
      <c r="H23" s="198">
        <v>6121</v>
      </c>
      <c r="I23" s="191" t="s">
        <v>327</v>
      </c>
      <c r="J23" s="191" t="s">
        <v>328</v>
      </c>
      <c r="K23" s="191" t="s">
        <v>329</v>
      </c>
      <c r="L23" s="191" t="s">
        <v>330</v>
      </c>
      <c r="M23" s="192">
        <v>0</v>
      </c>
      <c r="N23" s="200">
        <v>1000000</v>
      </c>
    </row>
    <row r="24" spans="1:14" ht="12.75">
      <c r="A24" s="189">
        <v>34.5666666666667</v>
      </c>
      <c r="B24" s="191" t="s">
        <v>323</v>
      </c>
      <c r="C24" s="191" t="s">
        <v>323</v>
      </c>
      <c r="D24" s="191" t="s">
        <v>324</v>
      </c>
      <c r="E24" s="191" t="s">
        <v>325</v>
      </c>
      <c r="F24" s="191" t="s">
        <v>326</v>
      </c>
      <c r="G24" s="198">
        <v>2219</v>
      </c>
      <c r="H24" s="198">
        <v>5139</v>
      </c>
      <c r="I24" s="191" t="s">
        <v>327</v>
      </c>
      <c r="J24" s="191" t="s">
        <v>328</v>
      </c>
      <c r="K24" s="191" t="s">
        <v>329</v>
      </c>
      <c r="L24" s="191" t="s">
        <v>330</v>
      </c>
      <c r="M24" s="192">
        <v>0</v>
      </c>
      <c r="N24" s="200">
        <v>40000</v>
      </c>
    </row>
    <row r="25" spans="1:14" ht="12.75">
      <c r="A25" s="189">
        <v>36.2309523809524</v>
      </c>
      <c r="B25" s="191" t="s">
        <v>323</v>
      </c>
      <c r="C25" s="191" t="s">
        <v>323</v>
      </c>
      <c r="D25" s="191" t="s">
        <v>324</v>
      </c>
      <c r="E25" s="191" t="s">
        <v>325</v>
      </c>
      <c r="F25" s="191" t="s">
        <v>326</v>
      </c>
      <c r="G25" s="198">
        <v>2219</v>
      </c>
      <c r="H25" s="198">
        <v>5169</v>
      </c>
      <c r="I25" s="191" t="s">
        <v>327</v>
      </c>
      <c r="J25" s="191" t="s">
        <v>328</v>
      </c>
      <c r="K25" s="191" t="s">
        <v>329</v>
      </c>
      <c r="L25" s="191" t="s">
        <v>330</v>
      </c>
      <c r="M25" s="192">
        <v>0</v>
      </c>
      <c r="N25" s="200">
        <v>50000</v>
      </c>
    </row>
    <row r="26" spans="1:14" ht="12.75">
      <c r="A26" s="189">
        <v>37.8952380952381</v>
      </c>
      <c r="B26" s="191" t="s">
        <v>323</v>
      </c>
      <c r="C26" s="191" t="s">
        <v>323</v>
      </c>
      <c r="D26" s="191" t="s">
        <v>324</v>
      </c>
      <c r="E26" s="191" t="s">
        <v>325</v>
      </c>
      <c r="F26" s="191" t="s">
        <v>326</v>
      </c>
      <c r="G26" s="198">
        <v>2219</v>
      </c>
      <c r="H26" s="198">
        <v>5171</v>
      </c>
      <c r="I26" s="191" t="s">
        <v>327</v>
      </c>
      <c r="J26" s="191" t="s">
        <v>328</v>
      </c>
      <c r="K26" s="191" t="s">
        <v>329</v>
      </c>
      <c r="L26" s="191" t="s">
        <v>330</v>
      </c>
      <c r="M26" s="192">
        <v>0</v>
      </c>
      <c r="N26" s="200">
        <v>1000000</v>
      </c>
    </row>
    <row r="27" spans="1:14" ht="12.75">
      <c r="A27" s="189">
        <v>39.5595238095238</v>
      </c>
      <c r="B27" s="191" t="s">
        <v>323</v>
      </c>
      <c r="C27" s="191" t="s">
        <v>323</v>
      </c>
      <c r="D27" s="191" t="s">
        <v>324</v>
      </c>
      <c r="E27" s="191" t="s">
        <v>325</v>
      </c>
      <c r="F27" s="191" t="s">
        <v>326</v>
      </c>
      <c r="G27" s="198">
        <v>2219</v>
      </c>
      <c r="H27" s="198">
        <v>6121</v>
      </c>
      <c r="I27" s="191" t="s">
        <v>327</v>
      </c>
      <c r="J27" s="191" t="s">
        <v>328</v>
      </c>
      <c r="K27" s="191" t="s">
        <v>329</v>
      </c>
      <c r="L27" s="191" t="s">
        <v>330</v>
      </c>
      <c r="M27" s="192">
        <v>0</v>
      </c>
      <c r="N27" s="200">
        <v>300000</v>
      </c>
    </row>
    <row r="28" spans="1:14" ht="12.75">
      <c r="A28" s="189">
        <v>41.2238095238096</v>
      </c>
      <c r="B28" s="191" t="s">
        <v>323</v>
      </c>
      <c r="C28" s="191" t="s">
        <v>323</v>
      </c>
      <c r="D28" s="191" t="s">
        <v>324</v>
      </c>
      <c r="E28" s="191" t="s">
        <v>325</v>
      </c>
      <c r="F28" s="191" t="s">
        <v>326</v>
      </c>
      <c r="G28" s="198">
        <v>2293</v>
      </c>
      <c r="H28" s="198">
        <v>5193</v>
      </c>
      <c r="I28" s="191" t="s">
        <v>327</v>
      </c>
      <c r="J28" s="191" t="s">
        <v>328</v>
      </c>
      <c r="K28" s="191" t="s">
        <v>329</v>
      </c>
      <c r="L28" s="191" t="s">
        <v>330</v>
      </c>
      <c r="M28" s="192">
        <v>0</v>
      </c>
      <c r="N28" s="200">
        <v>138100</v>
      </c>
    </row>
    <row r="29" spans="1:14" ht="12.75">
      <c r="A29" s="189">
        <v>42.8880952380953</v>
      </c>
      <c r="B29" s="191" t="s">
        <v>323</v>
      </c>
      <c r="C29" s="191" t="s">
        <v>323</v>
      </c>
      <c r="D29" s="191" t="s">
        <v>324</v>
      </c>
      <c r="E29" s="191" t="s">
        <v>325</v>
      </c>
      <c r="F29" s="191" t="s">
        <v>326</v>
      </c>
      <c r="G29" s="198">
        <v>2310</v>
      </c>
      <c r="H29" s="198">
        <v>5171</v>
      </c>
      <c r="I29" s="191" t="s">
        <v>327</v>
      </c>
      <c r="J29" s="191" t="s">
        <v>328</v>
      </c>
      <c r="K29" s="191" t="s">
        <v>329</v>
      </c>
      <c r="L29" s="191" t="s">
        <v>330</v>
      </c>
      <c r="M29" s="192">
        <v>0</v>
      </c>
      <c r="N29" s="200">
        <v>5000</v>
      </c>
    </row>
    <row r="30" spans="1:14" ht="12.75">
      <c r="A30" s="189">
        <v>44.552380952381</v>
      </c>
      <c r="B30" s="191" t="s">
        <v>323</v>
      </c>
      <c r="C30" s="191" t="s">
        <v>323</v>
      </c>
      <c r="D30" s="191" t="s">
        <v>324</v>
      </c>
      <c r="E30" s="191" t="s">
        <v>325</v>
      </c>
      <c r="F30" s="191" t="s">
        <v>326</v>
      </c>
      <c r="G30" s="198">
        <v>2310</v>
      </c>
      <c r="H30" s="198">
        <v>5329</v>
      </c>
      <c r="I30" s="191" t="s">
        <v>327</v>
      </c>
      <c r="J30" s="191" t="s">
        <v>328</v>
      </c>
      <c r="K30" s="191" t="s">
        <v>329</v>
      </c>
      <c r="L30" s="191" t="s">
        <v>330</v>
      </c>
      <c r="M30" s="192">
        <v>0</v>
      </c>
      <c r="N30" s="200">
        <v>400000</v>
      </c>
    </row>
    <row r="31" spans="1:14" ht="12.75">
      <c r="A31" s="189">
        <v>46.2166666666667</v>
      </c>
      <c r="B31" s="191" t="s">
        <v>323</v>
      </c>
      <c r="C31" s="191" t="s">
        <v>323</v>
      </c>
      <c r="D31" s="191" t="s">
        <v>324</v>
      </c>
      <c r="E31" s="191" t="s">
        <v>325</v>
      </c>
      <c r="F31" s="191" t="s">
        <v>326</v>
      </c>
      <c r="G31" s="198">
        <v>2321</v>
      </c>
      <c r="H31" s="198">
        <v>5139</v>
      </c>
      <c r="I31" s="191" t="s">
        <v>327</v>
      </c>
      <c r="J31" s="191" t="s">
        <v>328</v>
      </c>
      <c r="K31" s="191" t="s">
        <v>329</v>
      </c>
      <c r="L31" s="191" t="s">
        <v>330</v>
      </c>
      <c r="M31" s="192">
        <v>0</v>
      </c>
      <c r="N31" s="200">
        <v>10000</v>
      </c>
    </row>
    <row r="32" spans="1:14" ht="12.75">
      <c r="A32" s="189">
        <v>47.8809523809524</v>
      </c>
      <c r="B32" s="191" t="s">
        <v>323</v>
      </c>
      <c r="C32" s="191" t="s">
        <v>323</v>
      </c>
      <c r="D32" s="191" t="s">
        <v>324</v>
      </c>
      <c r="E32" s="191" t="s">
        <v>325</v>
      </c>
      <c r="F32" s="191" t="s">
        <v>326</v>
      </c>
      <c r="G32" s="198">
        <v>2321</v>
      </c>
      <c r="H32" s="198">
        <v>5169</v>
      </c>
      <c r="I32" s="191" t="s">
        <v>327</v>
      </c>
      <c r="J32" s="191" t="s">
        <v>328</v>
      </c>
      <c r="K32" s="191" t="s">
        <v>329</v>
      </c>
      <c r="L32" s="191" t="s">
        <v>330</v>
      </c>
      <c r="M32" s="192">
        <v>0</v>
      </c>
      <c r="N32" s="200">
        <v>25000</v>
      </c>
    </row>
    <row r="33" spans="1:14" ht="12.75">
      <c r="A33" s="189">
        <v>49.5452380952381</v>
      </c>
      <c r="B33" s="191" t="s">
        <v>323</v>
      </c>
      <c r="C33" s="191" t="s">
        <v>323</v>
      </c>
      <c r="D33" s="191" t="s">
        <v>324</v>
      </c>
      <c r="E33" s="191" t="s">
        <v>325</v>
      </c>
      <c r="F33" s="191" t="s">
        <v>326</v>
      </c>
      <c r="G33" s="198">
        <v>2321</v>
      </c>
      <c r="H33" s="198">
        <v>5171</v>
      </c>
      <c r="I33" s="191" t="s">
        <v>327</v>
      </c>
      <c r="J33" s="191" t="s">
        <v>328</v>
      </c>
      <c r="K33" s="191" t="s">
        <v>329</v>
      </c>
      <c r="L33" s="191" t="s">
        <v>330</v>
      </c>
      <c r="M33" s="192">
        <v>0</v>
      </c>
      <c r="N33" s="200">
        <v>30000</v>
      </c>
    </row>
    <row r="34" spans="1:14" ht="12.75">
      <c r="A34" s="189">
        <v>51.2095238095238</v>
      </c>
      <c r="B34" s="191" t="s">
        <v>323</v>
      </c>
      <c r="C34" s="191" t="s">
        <v>323</v>
      </c>
      <c r="D34" s="191" t="s">
        <v>324</v>
      </c>
      <c r="E34" s="191" t="s">
        <v>325</v>
      </c>
      <c r="F34" s="191" t="s">
        <v>326</v>
      </c>
      <c r="G34" s="198">
        <v>2333</v>
      </c>
      <c r="H34" s="198">
        <v>5169</v>
      </c>
      <c r="I34" s="191" t="s">
        <v>327</v>
      </c>
      <c r="J34" s="191" t="s">
        <v>328</v>
      </c>
      <c r="K34" s="191" t="s">
        <v>329</v>
      </c>
      <c r="L34" s="191" t="s">
        <v>330</v>
      </c>
      <c r="M34" s="192">
        <v>0</v>
      </c>
      <c r="N34" s="200">
        <v>50000</v>
      </c>
    </row>
    <row r="35" spans="1:14" ht="12.75">
      <c r="A35" s="189">
        <v>52.8738095238096</v>
      </c>
      <c r="B35" s="191" t="s">
        <v>323</v>
      </c>
      <c r="C35" s="191" t="s">
        <v>323</v>
      </c>
      <c r="D35" s="191" t="s">
        <v>324</v>
      </c>
      <c r="E35" s="191" t="s">
        <v>325</v>
      </c>
      <c r="F35" s="191" t="s">
        <v>326</v>
      </c>
      <c r="G35" s="198">
        <v>3111</v>
      </c>
      <c r="H35" s="198">
        <v>5169</v>
      </c>
      <c r="I35" s="191" t="s">
        <v>327</v>
      </c>
      <c r="J35" s="191" t="s">
        <v>328</v>
      </c>
      <c r="K35" s="191" t="s">
        <v>329</v>
      </c>
      <c r="L35" s="191" t="s">
        <v>330</v>
      </c>
      <c r="M35" s="192">
        <v>0</v>
      </c>
      <c r="N35" s="200">
        <v>2000</v>
      </c>
    </row>
    <row r="36" spans="1:14" ht="12.75">
      <c r="A36" s="189">
        <v>54.5380952380953</v>
      </c>
      <c r="B36" s="191" t="s">
        <v>323</v>
      </c>
      <c r="C36" s="191" t="s">
        <v>323</v>
      </c>
      <c r="D36" s="191" t="s">
        <v>324</v>
      </c>
      <c r="E36" s="191" t="s">
        <v>325</v>
      </c>
      <c r="F36" s="191" t="s">
        <v>326</v>
      </c>
      <c r="G36" s="198">
        <v>3111</v>
      </c>
      <c r="H36" s="198">
        <v>5171</v>
      </c>
      <c r="I36" s="191" t="s">
        <v>327</v>
      </c>
      <c r="J36" s="191" t="s">
        <v>328</v>
      </c>
      <c r="K36" s="191" t="s">
        <v>329</v>
      </c>
      <c r="L36" s="191" t="s">
        <v>330</v>
      </c>
      <c r="M36" s="192">
        <v>0</v>
      </c>
      <c r="N36" s="200">
        <v>63500</v>
      </c>
    </row>
    <row r="37" spans="1:14" ht="12.75">
      <c r="A37" s="189">
        <v>56.202380952381</v>
      </c>
      <c r="B37" s="191" t="s">
        <v>323</v>
      </c>
      <c r="C37" s="191" t="s">
        <v>323</v>
      </c>
      <c r="D37" s="191" t="s">
        <v>324</v>
      </c>
      <c r="E37" s="191" t="s">
        <v>325</v>
      </c>
      <c r="F37" s="191" t="s">
        <v>326</v>
      </c>
      <c r="G37" s="198">
        <v>3111</v>
      </c>
      <c r="H37" s="198">
        <v>5331</v>
      </c>
      <c r="I37" s="191" t="s">
        <v>327</v>
      </c>
      <c r="J37" s="191" t="s">
        <v>328</v>
      </c>
      <c r="K37" s="191" t="s">
        <v>329</v>
      </c>
      <c r="L37" s="191" t="s">
        <v>330</v>
      </c>
      <c r="M37" s="192">
        <v>0</v>
      </c>
      <c r="N37" s="200">
        <v>1600000</v>
      </c>
    </row>
    <row r="38" spans="1:14" ht="12.75">
      <c r="A38" s="189">
        <v>57.8666666666667</v>
      </c>
      <c r="B38" s="191" t="s">
        <v>323</v>
      </c>
      <c r="C38" s="191" t="s">
        <v>323</v>
      </c>
      <c r="D38" s="191" t="s">
        <v>324</v>
      </c>
      <c r="E38" s="191" t="s">
        <v>325</v>
      </c>
      <c r="F38" s="191" t="s">
        <v>326</v>
      </c>
      <c r="G38" s="198">
        <v>3111</v>
      </c>
      <c r="H38" s="198">
        <v>6121</v>
      </c>
      <c r="I38" s="191" t="s">
        <v>327</v>
      </c>
      <c r="J38" s="191" t="s">
        <v>328</v>
      </c>
      <c r="K38" s="191" t="s">
        <v>329</v>
      </c>
      <c r="L38" s="191" t="s">
        <v>330</v>
      </c>
      <c r="M38" s="192">
        <v>0</v>
      </c>
      <c r="N38" s="200">
        <v>8000000</v>
      </c>
    </row>
    <row r="39" spans="1:14" ht="12.75">
      <c r="A39" s="189">
        <v>59.5309523809524</v>
      </c>
      <c r="B39" s="191" t="s">
        <v>323</v>
      </c>
      <c r="C39" s="191" t="s">
        <v>323</v>
      </c>
      <c r="D39" s="191" t="s">
        <v>324</v>
      </c>
      <c r="E39" s="191" t="s">
        <v>325</v>
      </c>
      <c r="F39" s="191" t="s">
        <v>326</v>
      </c>
      <c r="G39" s="198">
        <v>3113</v>
      </c>
      <c r="H39" s="198">
        <v>5141</v>
      </c>
      <c r="I39" s="191" t="s">
        <v>327</v>
      </c>
      <c r="J39" s="191" t="s">
        <v>328</v>
      </c>
      <c r="K39" s="191" t="s">
        <v>329</v>
      </c>
      <c r="L39" s="191" t="s">
        <v>330</v>
      </c>
      <c r="M39" s="192">
        <v>0</v>
      </c>
      <c r="N39" s="200">
        <v>50000</v>
      </c>
    </row>
    <row r="40" spans="1:14" ht="12.75">
      <c r="A40" s="189">
        <v>61.1952380952381</v>
      </c>
      <c r="B40" s="191" t="s">
        <v>323</v>
      </c>
      <c r="C40" s="191" t="s">
        <v>323</v>
      </c>
      <c r="D40" s="191" t="s">
        <v>324</v>
      </c>
      <c r="E40" s="191" t="s">
        <v>325</v>
      </c>
      <c r="F40" s="191" t="s">
        <v>326</v>
      </c>
      <c r="G40" s="198">
        <v>3113</v>
      </c>
      <c r="H40" s="198">
        <v>5169</v>
      </c>
      <c r="I40" s="191" t="s">
        <v>327</v>
      </c>
      <c r="J40" s="191" t="s">
        <v>328</v>
      </c>
      <c r="K40" s="191" t="s">
        <v>329</v>
      </c>
      <c r="L40" s="191" t="s">
        <v>330</v>
      </c>
      <c r="M40" s="192">
        <v>0</v>
      </c>
      <c r="N40" s="200">
        <v>20000</v>
      </c>
    </row>
    <row r="41" spans="1:14" ht="12.75">
      <c r="A41" s="189">
        <v>62.8595238095238</v>
      </c>
      <c r="B41" s="191" t="s">
        <v>323</v>
      </c>
      <c r="C41" s="191" t="s">
        <v>323</v>
      </c>
      <c r="D41" s="191" t="s">
        <v>324</v>
      </c>
      <c r="E41" s="191" t="s">
        <v>325</v>
      </c>
      <c r="F41" s="191" t="s">
        <v>326</v>
      </c>
      <c r="G41" s="198">
        <v>3113</v>
      </c>
      <c r="H41" s="198">
        <v>5331</v>
      </c>
      <c r="I41" s="191" t="s">
        <v>327</v>
      </c>
      <c r="J41" s="191" t="s">
        <v>328</v>
      </c>
      <c r="K41" s="191" t="s">
        <v>329</v>
      </c>
      <c r="L41" s="191" t="s">
        <v>330</v>
      </c>
      <c r="M41" s="192">
        <v>0</v>
      </c>
      <c r="N41" s="200">
        <v>3105000</v>
      </c>
    </row>
    <row r="42" spans="1:14" ht="12.75">
      <c r="A42" s="189">
        <v>64.5238095238096</v>
      </c>
      <c r="B42" s="191" t="s">
        <v>323</v>
      </c>
      <c r="C42" s="191" t="s">
        <v>323</v>
      </c>
      <c r="D42" s="191" t="s">
        <v>324</v>
      </c>
      <c r="E42" s="191" t="s">
        <v>325</v>
      </c>
      <c r="F42" s="191" t="s">
        <v>326</v>
      </c>
      <c r="G42" s="198">
        <v>3122</v>
      </c>
      <c r="H42" s="198">
        <v>5339</v>
      </c>
      <c r="I42" s="191" t="s">
        <v>327</v>
      </c>
      <c r="J42" s="191" t="s">
        <v>328</v>
      </c>
      <c r="K42" s="191" t="s">
        <v>329</v>
      </c>
      <c r="L42" s="191" t="s">
        <v>330</v>
      </c>
      <c r="M42" s="192">
        <v>0</v>
      </c>
      <c r="N42" s="200">
        <v>20000</v>
      </c>
    </row>
    <row r="43" spans="1:14" ht="12.75">
      <c r="A43" s="189">
        <v>66.1880952380953</v>
      </c>
      <c r="B43" s="191" t="s">
        <v>323</v>
      </c>
      <c r="C43" s="191" t="s">
        <v>323</v>
      </c>
      <c r="D43" s="191" t="s">
        <v>324</v>
      </c>
      <c r="E43" s="191" t="s">
        <v>325</v>
      </c>
      <c r="F43" s="191" t="s">
        <v>326</v>
      </c>
      <c r="G43" s="198">
        <v>3231</v>
      </c>
      <c r="H43" s="198">
        <v>5339</v>
      </c>
      <c r="I43" s="191" t="s">
        <v>327</v>
      </c>
      <c r="J43" s="191" t="s">
        <v>328</v>
      </c>
      <c r="K43" s="191" t="s">
        <v>329</v>
      </c>
      <c r="L43" s="191" t="s">
        <v>330</v>
      </c>
      <c r="M43" s="192">
        <v>0</v>
      </c>
      <c r="N43" s="200">
        <v>50000</v>
      </c>
    </row>
    <row r="44" spans="1:14" ht="12.75">
      <c r="A44" s="189">
        <v>67.852380952381</v>
      </c>
      <c r="B44" s="191" t="s">
        <v>323</v>
      </c>
      <c r="C44" s="191" t="s">
        <v>323</v>
      </c>
      <c r="D44" s="191" t="s">
        <v>324</v>
      </c>
      <c r="E44" s="191" t="s">
        <v>325</v>
      </c>
      <c r="F44" s="191" t="s">
        <v>326</v>
      </c>
      <c r="G44" s="198">
        <v>3313</v>
      </c>
      <c r="H44" s="198">
        <v>5021</v>
      </c>
      <c r="I44" s="191" t="s">
        <v>327</v>
      </c>
      <c r="J44" s="191" t="s">
        <v>328</v>
      </c>
      <c r="K44" s="191" t="s">
        <v>329</v>
      </c>
      <c r="L44" s="191" t="s">
        <v>330</v>
      </c>
      <c r="M44" s="192">
        <v>0</v>
      </c>
      <c r="N44" s="200">
        <v>25000</v>
      </c>
    </row>
    <row r="45" spans="1:14" ht="12.75">
      <c r="A45" s="189">
        <v>69.5166666666667</v>
      </c>
      <c r="B45" s="191" t="s">
        <v>323</v>
      </c>
      <c r="C45" s="191" t="s">
        <v>323</v>
      </c>
      <c r="D45" s="191" t="s">
        <v>324</v>
      </c>
      <c r="E45" s="191" t="s">
        <v>325</v>
      </c>
      <c r="F45" s="191" t="s">
        <v>326</v>
      </c>
      <c r="G45" s="198">
        <v>3313</v>
      </c>
      <c r="H45" s="198">
        <v>5041</v>
      </c>
      <c r="I45" s="191" t="s">
        <v>327</v>
      </c>
      <c r="J45" s="191" t="s">
        <v>328</v>
      </c>
      <c r="K45" s="191" t="s">
        <v>329</v>
      </c>
      <c r="L45" s="191" t="s">
        <v>330</v>
      </c>
      <c r="M45" s="192">
        <v>0</v>
      </c>
      <c r="N45" s="200">
        <v>1000</v>
      </c>
    </row>
    <row r="46" spans="1:14" ht="12.75">
      <c r="A46" s="189">
        <v>71.1809523809524</v>
      </c>
      <c r="B46" s="191" t="s">
        <v>323</v>
      </c>
      <c r="C46" s="191" t="s">
        <v>323</v>
      </c>
      <c r="D46" s="191" t="s">
        <v>324</v>
      </c>
      <c r="E46" s="191" t="s">
        <v>325</v>
      </c>
      <c r="F46" s="191" t="s">
        <v>326</v>
      </c>
      <c r="G46" s="198">
        <v>3313</v>
      </c>
      <c r="H46" s="198">
        <v>5133</v>
      </c>
      <c r="I46" s="191" t="s">
        <v>327</v>
      </c>
      <c r="J46" s="191" t="s">
        <v>328</v>
      </c>
      <c r="K46" s="191" t="s">
        <v>329</v>
      </c>
      <c r="L46" s="191" t="s">
        <v>330</v>
      </c>
      <c r="M46" s="192">
        <v>0</v>
      </c>
      <c r="N46" s="200">
        <v>1000</v>
      </c>
    </row>
    <row r="47" spans="1:14" ht="12.75">
      <c r="A47" s="189">
        <v>72.8452380952381</v>
      </c>
      <c r="B47" s="191" t="s">
        <v>323</v>
      </c>
      <c r="C47" s="191" t="s">
        <v>323</v>
      </c>
      <c r="D47" s="191" t="s">
        <v>324</v>
      </c>
      <c r="E47" s="191" t="s">
        <v>325</v>
      </c>
      <c r="F47" s="191" t="s">
        <v>326</v>
      </c>
      <c r="G47" s="198">
        <v>3313</v>
      </c>
      <c r="H47" s="198">
        <v>5139</v>
      </c>
      <c r="I47" s="191" t="s">
        <v>327</v>
      </c>
      <c r="J47" s="191" t="s">
        <v>328</v>
      </c>
      <c r="K47" s="191" t="s">
        <v>329</v>
      </c>
      <c r="L47" s="191" t="s">
        <v>330</v>
      </c>
      <c r="M47" s="192">
        <v>0</v>
      </c>
      <c r="N47" s="200">
        <v>5000</v>
      </c>
    </row>
    <row r="48" spans="1:14" ht="12.75">
      <c r="A48" s="189">
        <v>74.5095238095238</v>
      </c>
      <c r="B48" s="191" t="s">
        <v>323</v>
      </c>
      <c r="C48" s="191" t="s">
        <v>323</v>
      </c>
      <c r="D48" s="191" t="s">
        <v>324</v>
      </c>
      <c r="E48" s="191" t="s">
        <v>325</v>
      </c>
      <c r="F48" s="191" t="s">
        <v>326</v>
      </c>
      <c r="G48" s="198">
        <v>3313</v>
      </c>
      <c r="H48" s="198">
        <v>5153</v>
      </c>
      <c r="I48" s="191" t="s">
        <v>327</v>
      </c>
      <c r="J48" s="191" t="s">
        <v>328</v>
      </c>
      <c r="K48" s="191" t="s">
        <v>329</v>
      </c>
      <c r="L48" s="191" t="s">
        <v>330</v>
      </c>
      <c r="M48" s="192">
        <v>0</v>
      </c>
      <c r="N48" s="200">
        <v>160000</v>
      </c>
    </row>
    <row r="49" spans="1:14" ht="12.75">
      <c r="A49" s="189">
        <v>76.1738095238095</v>
      </c>
      <c r="B49" s="191" t="s">
        <v>323</v>
      </c>
      <c r="C49" s="191" t="s">
        <v>323</v>
      </c>
      <c r="D49" s="191" t="s">
        <v>324</v>
      </c>
      <c r="E49" s="191" t="s">
        <v>325</v>
      </c>
      <c r="F49" s="191" t="s">
        <v>326</v>
      </c>
      <c r="G49" s="198">
        <v>3313</v>
      </c>
      <c r="H49" s="198">
        <v>5164</v>
      </c>
      <c r="I49" s="191" t="s">
        <v>327</v>
      </c>
      <c r="J49" s="191" t="s">
        <v>328</v>
      </c>
      <c r="K49" s="191" t="s">
        <v>329</v>
      </c>
      <c r="L49" s="191" t="s">
        <v>330</v>
      </c>
      <c r="M49" s="192">
        <v>0</v>
      </c>
      <c r="N49" s="200">
        <v>40000</v>
      </c>
    </row>
    <row r="50" spans="1:14" ht="12.75">
      <c r="A50" s="189">
        <v>77.8380952380953</v>
      </c>
      <c r="B50" s="191" t="s">
        <v>323</v>
      </c>
      <c r="C50" s="191" t="s">
        <v>323</v>
      </c>
      <c r="D50" s="191" t="s">
        <v>324</v>
      </c>
      <c r="E50" s="191" t="s">
        <v>325</v>
      </c>
      <c r="F50" s="191" t="s">
        <v>326</v>
      </c>
      <c r="G50" s="198">
        <v>3313</v>
      </c>
      <c r="H50" s="198">
        <v>5169</v>
      </c>
      <c r="I50" s="191" t="s">
        <v>327</v>
      </c>
      <c r="J50" s="191" t="s">
        <v>328</v>
      </c>
      <c r="K50" s="191" t="s">
        <v>329</v>
      </c>
      <c r="L50" s="191" t="s">
        <v>330</v>
      </c>
      <c r="M50" s="192">
        <v>0</v>
      </c>
      <c r="N50" s="200">
        <v>10000</v>
      </c>
    </row>
    <row r="51" spans="1:14" ht="12.75">
      <c r="A51" s="189">
        <v>79.502380952381</v>
      </c>
      <c r="B51" s="191" t="s">
        <v>323</v>
      </c>
      <c r="C51" s="191" t="s">
        <v>323</v>
      </c>
      <c r="D51" s="191" t="s">
        <v>324</v>
      </c>
      <c r="E51" s="191" t="s">
        <v>325</v>
      </c>
      <c r="F51" s="191" t="s">
        <v>326</v>
      </c>
      <c r="G51" s="198">
        <v>3313</v>
      </c>
      <c r="H51" s="198">
        <v>5171</v>
      </c>
      <c r="I51" s="191" t="s">
        <v>327</v>
      </c>
      <c r="J51" s="191" t="s">
        <v>328</v>
      </c>
      <c r="K51" s="191" t="s">
        <v>329</v>
      </c>
      <c r="L51" s="191" t="s">
        <v>330</v>
      </c>
      <c r="M51" s="192">
        <v>0</v>
      </c>
      <c r="N51" s="200">
        <v>60000</v>
      </c>
    </row>
    <row r="52" spans="1:14" ht="12.75">
      <c r="A52" s="189">
        <v>81.1666666666667</v>
      </c>
      <c r="B52" s="191" t="s">
        <v>323</v>
      </c>
      <c r="C52" s="191" t="s">
        <v>323</v>
      </c>
      <c r="D52" s="191" t="s">
        <v>324</v>
      </c>
      <c r="E52" s="191" t="s">
        <v>325</v>
      </c>
      <c r="F52" s="191" t="s">
        <v>326</v>
      </c>
      <c r="G52" s="198">
        <v>3314</v>
      </c>
      <c r="H52" s="198">
        <v>5011</v>
      </c>
      <c r="I52" s="191" t="s">
        <v>327</v>
      </c>
      <c r="J52" s="191" t="s">
        <v>328</v>
      </c>
      <c r="K52" s="191" t="s">
        <v>329</v>
      </c>
      <c r="L52" s="191" t="s">
        <v>330</v>
      </c>
      <c r="M52" s="192">
        <v>0</v>
      </c>
      <c r="N52" s="200">
        <v>265000</v>
      </c>
    </row>
    <row r="53" spans="1:14" ht="12.75">
      <c r="A53" s="189">
        <v>82.8309523809524</v>
      </c>
      <c r="B53" s="191" t="s">
        <v>323</v>
      </c>
      <c r="C53" s="191" t="s">
        <v>323</v>
      </c>
      <c r="D53" s="191" t="s">
        <v>324</v>
      </c>
      <c r="E53" s="191" t="s">
        <v>325</v>
      </c>
      <c r="F53" s="191" t="s">
        <v>326</v>
      </c>
      <c r="G53" s="198">
        <v>3314</v>
      </c>
      <c r="H53" s="198">
        <v>5021</v>
      </c>
      <c r="I53" s="191" t="s">
        <v>327</v>
      </c>
      <c r="J53" s="191" t="s">
        <v>328</v>
      </c>
      <c r="K53" s="191" t="s">
        <v>329</v>
      </c>
      <c r="L53" s="191" t="s">
        <v>330</v>
      </c>
      <c r="M53" s="192">
        <v>0</v>
      </c>
      <c r="N53" s="200">
        <v>20000</v>
      </c>
    </row>
    <row r="54" spans="1:14" ht="12.75">
      <c r="A54" s="189">
        <v>84.4952380952381</v>
      </c>
      <c r="B54" s="191" t="s">
        <v>323</v>
      </c>
      <c r="C54" s="191" t="s">
        <v>323</v>
      </c>
      <c r="D54" s="191" t="s">
        <v>324</v>
      </c>
      <c r="E54" s="191" t="s">
        <v>325</v>
      </c>
      <c r="F54" s="191" t="s">
        <v>326</v>
      </c>
      <c r="G54" s="198">
        <v>3314</v>
      </c>
      <c r="H54" s="198">
        <v>5031</v>
      </c>
      <c r="I54" s="191" t="s">
        <v>327</v>
      </c>
      <c r="J54" s="191" t="s">
        <v>328</v>
      </c>
      <c r="K54" s="191" t="s">
        <v>329</v>
      </c>
      <c r="L54" s="191" t="s">
        <v>330</v>
      </c>
      <c r="M54" s="192">
        <v>0</v>
      </c>
      <c r="N54" s="200">
        <f>CEILING(N52*0.25,1000)</f>
        <v>67000</v>
      </c>
    </row>
    <row r="55" spans="1:14" ht="12.75">
      <c r="A55" s="189">
        <v>86.1595238095238</v>
      </c>
      <c r="B55" s="191" t="s">
        <v>323</v>
      </c>
      <c r="C55" s="191" t="s">
        <v>323</v>
      </c>
      <c r="D55" s="191" t="s">
        <v>324</v>
      </c>
      <c r="E55" s="191" t="s">
        <v>325</v>
      </c>
      <c r="F55" s="191" t="s">
        <v>326</v>
      </c>
      <c r="G55" s="198">
        <v>3314</v>
      </c>
      <c r="H55" s="198">
        <v>5032</v>
      </c>
      <c r="I55" s="191" t="s">
        <v>327</v>
      </c>
      <c r="J55" s="191" t="s">
        <v>328</v>
      </c>
      <c r="K55" s="191" t="s">
        <v>329</v>
      </c>
      <c r="L55" s="191" t="s">
        <v>330</v>
      </c>
      <c r="M55" s="192">
        <v>0</v>
      </c>
      <c r="N55" s="200">
        <f>CEILING(N52*0.09,1000)</f>
        <v>24000</v>
      </c>
    </row>
    <row r="56" spans="1:14" ht="12.75">
      <c r="A56" s="189">
        <v>87.8238095238096</v>
      </c>
      <c r="B56" s="191" t="s">
        <v>323</v>
      </c>
      <c r="C56" s="191" t="s">
        <v>323</v>
      </c>
      <c r="D56" s="191" t="s">
        <v>324</v>
      </c>
      <c r="E56" s="191" t="s">
        <v>325</v>
      </c>
      <c r="F56" s="191" t="s">
        <v>326</v>
      </c>
      <c r="G56" s="198">
        <v>3314</v>
      </c>
      <c r="H56" s="198">
        <v>5133</v>
      </c>
      <c r="I56" s="191" t="s">
        <v>327</v>
      </c>
      <c r="J56" s="191" t="s">
        <v>328</v>
      </c>
      <c r="K56" s="191" t="s">
        <v>329</v>
      </c>
      <c r="L56" s="191" t="s">
        <v>330</v>
      </c>
      <c r="M56" s="192">
        <v>0</v>
      </c>
      <c r="N56" s="200">
        <v>1000</v>
      </c>
    </row>
    <row r="57" spans="1:14" ht="12.75">
      <c r="A57" s="189">
        <v>89.4880952380953</v>
      </c>
      <c r="B57" s="191" t="s">
        <v>323</v>
      </c>
      <c r="C57" s="191" t="s">
        <v>323</v>
      </c>
      <c r="D57" s="191" t="s">
        <v>324</v>
      </c>
      <c r="E57" s="191" t="s">
        <v>325</v>
      </c>
      <c r="F57" s="191" t="s">
        <v>326</v>
      </c>
      <c r="G57" s="198">
        <v>3314</v>
      </c>
      <c r="H57" s="198">
        <v>5136</v>
      </c>
      <c r="I57" s="191" t="s">
        <v>327</v>
      </c>
      <c r="J57" s="191" t="s">
        <v>328</v>
      </c>
      <c r="K57" s="191" t="s">
        <v>329</v>
      </c>
      <c r="L57" s="191" t="s">
        <v>330</v>
      </c>
      <c r="M57" s="192">
        <v>0</v>
      </c>
      <c r="N57" s="200">
        <v>65000</v>
      </c>
    </row>
    <row r="58" spans="1:14" ht="12.75">
      <c r="A58" s="189">
        <v>91.152380952381</v>
      </c>
      <c r="B58" s="191" t="s">
        <v>323</v>
      </c>
      <c r="C58" s="191" t="s">
        <v>323</v>
      </c>
      <c r="D58" s="191" t="s">
        <v>324</v>
      </c>
      <c r="E58" s="191" t="s">
        <v>325</v>
      </c>
      <c r="F58" s="191" t="s">
        <v>326</v>
      </c>
      <c r="G58" s="198">
        <v>3314</v>
      </c>
      <c r="H58" s="198">
        <v>5137</v>
      </c>
      <c r="I58" s="191" t="s">
        <v>327</v>
      </c>
      <c r="J58" s="191" t="s">
        <v>328</v>
      </c>
      <c r="K58" s="191" t="s">
        <v>329</v>
      </c>
      <c r="L58" s="191" t="s">
        <v>330</v>
      </c>
      <c r="M58" s="192">
        <v>0</v>
      </c>
      <c r="N58" s="200">
        <v>100000</v>
      </c>
    </row>
    <row r="59" spans="1:14" ht="12.75">
      <c r="A59" s="189">
        <v>92.8166666666667</v>
      </c>
      <c r="B59" s="191" t="s">
        <v>323</v>
      </c>
      <c r="C59" s="191" t="s">
        <v>323</v>
      </c>
      <c r="D59" s="191" t="s">
        <v>324</v>
      </c>
      <c r="E59" s="191" t="s">
        <v>325</v>
      </c>
      <c r="F59" s="191" t="s">
        <v>326</v>
      </c>
      <c r="G59" s="198">
        <v>3314</v>
      </c>
      <c r="H59" s="198">
        <v>5138</v>
      </c>
      <c r="I59" s="191" t="s">
        <v>327</v>
      </c>
      <c r="J59" s="191" t="s">
        <v>328</v>
      </c>
      <c r="K59" s="191" t="s">
        <v>329</v>
      </c>
      <c r="L59" s="191" t="s">
        <v>330</v>
      </c>
      <c r="M59" s="192">
        <v>0</v>
      </c>
      <c r="N59" s="200">
        <v>15000</v>
      </c>
    </row>
    <row r="60" spans="1:14" ht="12.75">
      <c r="A60" s="189">
        <v>94.4809523809524</v>
      </c>
      <c r="B60" s="191" t="s">
        <v>323</v>
      </c>
      <c r="C60" s="191" t="s">
        <v>323</v>
      </c>
      <c r="D60" s="191" t="s">
        <v>324</v>
      </c>
      <c r="E60" s="191" t="s">
        <v>325</v>
      </c>
      <c r="F60" s="191" t="s">
        <v>326</v>
      </c>
      <c r="G60" s="198">
        <v>3314</v>
      </c>
      <c r="H60" s="198">
        <v>5139</v>
      </c>
      <c r="I60" s="191" t="s">
        <v>327</v>
      </c>
      <c r="J60" s="191" t="s">
        <v>328</v>
      </c>
      <c r="K60" s="191" t="s">
        <v>329</v>
      </c>
      <c r="L60" s="191" t="s">
        <v>330</v>
      </c>
      <c r="M60" s="192">
        <v>0</v>
      </c>
      <c r="N60" s="200">
        <v>15000</v>
      </c>
    </row>
    <row r="61" spans="1:14" ht="12.75">
      <c r="A61" s="189">
        <v>96.1452380952381</v>
      </c>
      <c r="B61" s="191" t="s">
        <v>323</v>
      </c>
      <c r="C61" s="191" t="s">
        <v>323</v>
      </c>
      <c r="D61" s="191" t="s">
        <v>324</v>
      </c>
      <c r="E61" s="191" t="s">
        <v>325</v>
      </c>
      <c r="F61" s="191" t="s">
        <v>326</v>
      </c>
      <c r="G61" s="198">
        <v>3314</v>
      </c>
      <c r="H61" s="198">
        <v>5151</v>
      </c>
      <c r="I61" s="191" t="s">
        <v>327</v>
      </c>
      <c r="J61" s="191" t="s">
        <v>328</v>
      </c>
      <c r="K61" s="191" t="s">
        <v>329</v>
      </c>
      <c r="L61" s="191" t="s">
        <v>330</v>
      </c>
      <c r="M61" s="192">
        <v>0</v>
      </c>
      <c r="N61" s="200">
        <v>1000</v>
      </c>
    </row>
    <row r="62" spans="1:14" ht="12.75">
      <c r="A62" s="189">
        <v>97.8095238095238</v>
      </c>
      <c r="B62" s="191" t="s">
        <v>323</v>
      </c>
      <c r="C62" s="191" t="s">
        <v>323</v>
      </c>
      <c r="D62" s="191" t="s">
        <v>324</v>
      </c>
      <c r="E62" s="191" t="s">
        <v>325</v>
      </c>
      <c r="F62" s="191" t="s">
        <v>326</v>
      </c>
      <c r="G62" s="198">
        <v>3314</v>
      </c>
      <c r="H62" s="198">
        <v>5154</v>
      </c>
      <c r="I62" s="191" t="s">
        <v>327</v>
      </c>
      <c r="J62" s="191" t="s">
        <v>328</v>
      </c>
      <c r="K62" s="191" t="s">
        <v>329</v>
      </c>
      <c r="L62" s="191" t="s">
        <v>330</v>
      </c>
      <c r="M62" s="192">
        <v>0</v>
      </c>
      <c r="N62" s="200">
        <v>60000</v>
      </c>
    </row>
    <row r="63" spans="1:14" ht="12.75">
      <c r="A63" s="189">
        <v>99.4738095238095</v>
      </c>
      <c r="B63" s="191" t="s">
        <v>323</v>
      </c>
      <c r="C63" s="191" t="s">
        <v>323</v>
      </c>
      <c r="D63" s="191" t="s">
        <v>324</v>
      </c>
      <c r="E63" s="191" t="s">
        <v>325</v>
      </c>
      <c r="F63" s="191" t="s">
        <v>326</v>
      </c>
      <c r="G63" s="198">
        <v>3314</v>
      </c>
      <c r="H63" s="198">
        <v>5162</v>
      </c>
      <c r="I63" s="191" t="s">
        <v>327</v>
      </c>
      <c r="J63" s="191" t="s">
        <v>328</v>
      </c>
      <c r="K63" s="191" t="s">
        <v>329</v>
      </c>
      <c r="L63" s="191" t="s">
        <v>330</v>
      </c>
      <c r="M63" s="192">
        <v>0</v>
      </c>
      <c r="N63" s="200">
        <v>8500</v>
      </c>
    </row>
    <row r="64" spans="1:14" ht="12.75">
      <c r="A64" s="189">
        <v>101.138095238096</v>
      </c>
      <c r="B64" s="191" t="s">
        <v>323</v>
      </c>
      <c r="C64" s="191" t="s">
        <v>323</v>
      </c>
      <c r="D64" s="191" t="s">
        <v>324</v>
      </c>
      <c r="E64" s="191" t="s">
        <v>325</v>
      </c>
      <c r="F64" s="191" t="s">
        <v>326</v>
      </c>
      <c r="G64" s="198">
        <v>3314</v>
      </c>
      <c r="H64" s="198">
        <v>5167</v>
      </c>
      <c r="I64" s="191" t="s">
        <v>327</v>
      </c>
      <c r="J64" s="191" t="s">
        <v>328</v>
      </c>
      <c r="K64" s="191" t="s">
        <v>329</v>
      </c>
      <c r="L64" s="191" t="s">
        <v>330</v>
      </c>
      <c r="M64" s="192">
        <v>0</v>
      </c>
      <c r="N64" s="200">
        <v>1000</v>
      </c>
    </row>
    <row r="65" spans="1:14" ht="12.75">
      <c r="A65" s="189">
        <v>102.802380952381</v>
      </c>
      <c r="B65" s="191" t="s">
        <v>323</v>
      </c>
      <c r="C65" s="191" t="s">
        <v>323</v>
      </c>
      <c r="D65" s="191" t="s">
        <v>324</v>
      </c>
      <c r="E65" s="191" t="s">
        <v>325</v>
      </c>
      <c r="F65" s="191" t="s">
        <v>326</v>
      </c>
      <c r="G65" s="198">
        <v>3314</v>
      </c>
      <c r="H65" s="198">
        <v>5168</v>
      </c>
      <c r="I65" s="191" t="s">
        <v>327</v>
      </c>
      <c r="J65" s="191" t="s">
        <v>328</v>
      </c>
      <c r="K65" s="191" t="s">
        <v>329</v>
      </c>
      <c r="L65" s="191" t="s">
        <v>330</v>
      </c>
      <c r="M65" s="192">
        <v>0</v>
      </c>
      <c r="N65" s="200">
        <v>7500</v>
      </c>
    </row>
    <row r="66" spans="1:14" ht="12.75">
      <c r="A66" s="189">
        <v>104.466666666667</v>
      </c>
      <c r="B66" s="191" t="s">
        <v>323</v>
      </c>
      <c r="C66" s="191" t="s">
        <v>323</v>
      </c>
      <c r="D66" s="191" t="s">
        <v>324</v>
      </c>
      <c r="E66" s="191" t="s">
        <v>325</v>
      </c>
      <c r="F66" s="191" t="s">
        <v>326</v>
      </c>
      <c r="G66" s="198">
        <v>3314</v>
      </c>
      <c r="H66" s="198">
        <v>5169</v>
      </c>
      <c r="I66" s="191" t="s">
        <v>327</v>
      </c>
      <c r="J66" s="191" t="s">
        <v>328</v>
      </c>
      <c r="K66" s="191" t="s">
        <v>329</v>
      </c>
      <c r="L66" s="191" t="s">
        <v>330</v>
      </c>
      <c r="M66" s="192">
        <v>0</v>
      </c>
      <c r="N66" s="200">
        <v>10000</v>
      </c>
    </row>
    <row r="67" spans="1:14" ht="12.75">
      <c r="A67" s="189">
        <v>106.130952380953</v>
      </c>
      <c r="B67" s="191" t="s">
        <v>323</v>
      </c>
      <c r="C67" s="191" t="s">
        <v>323</v>
      </c>
      <c r="D67" s="191" t="s">
        <v>324</v>
      </c>
      <c r="E67" s="191" t="s">
        <v>325</v>
      </c>
      <c r="F67" s="191" t="s">
        <v>326</v>
      </c>
      <c r="G67" s="198">
        <v>3314</v>
      </c>
      <c r="H67" s="198">
        <v>5171</v>
      </c>
      <c r="I67" s="191" t="s">
        <v>327</v>
      </c>
      <c r="J67" s="191" t="s">
        <v>328</v>
      </c>
      <c r="K67" s="191" t="s">
        <v>329</v>
      </c>
      <c r="L67" s="191" t="s">
        <v>330</v>
      </c>
      <c r="M67" s="192">
        <v>0</v>
      </c>
      <c r="N67" s="200">
        <v>100000</v>
      </c>
    </row>
    <row r="68" spans="1:14" ht="12.75">
      <c r="A68" s="189">
        <v>107.795238095238</v>
      </c>
      <c r="B68" s="191" t="s">
        <v>323</v>
      </c>
      <c r="C68" s="191" t="s">
        <v>323</v>
      </c>
      <c r="D68" s="191" t="s">
        <v>324</v>
      </c>
      <c r="E68" s="191" t="s">
        <v>325</v>
      </c>
      <c r="F68" s="191" t="s">
        <v>326</v>
      </c>
      <c r="G68" s="198">
        <v>3314</v>
      </c>
      <c r="H68" s="198">
        <v>5173</v>
      </c>
      <c r="I68" s="191" t="s">
        <v>327</v>
      </c>
      <c r="J68" s="191" t="s">
        <v>328</v>
      </c>
      <c r="K68" s="191" t="s">
        <v>329</v>
      </c>
      <c r="L68" s="191" t="s">
        <v>330</v>
      </c>
      <c r="M68" s="192">
        <v>0</v>
      </c>
      <c r="N68" s="200">
        <v>1000</v>
      </c>
    </row>
    <row r="69" spans="1:14" ht="12.75">
      <c r="A69" s="189">
        <v>109.459523809524</v>
      </c>
      <c r="B69" s="191" t="s">
        <v>323</v>
      </c>
      <c r="C69" s="191" t="s">
        <v>323</v>
      </c>
      <c r="D69" s="191" t="s">
        <v>324</v>
      </c>
      <c r="E69" s="191" t="s">
        <v>325</v>
      </c>
      <c r="F69" s="191" t="s">
        <v>326</v>
      </c>
      <c r="G69" s="198">
        <v>3314</v>
      </c>
      <c r="H69" s="198">
        <v>5175</v>
      </c>
      <c r="I69" s="191" t="s">
        <v>327</v>
      </c>
      <c r="J69" s="191" t="s">
        <v>328</v>
      </c>
      <c r="K69" s="191" t="s">
        <v>329</v>
      </c>
      <c r="L69" s="191" t="s">
        <v>330</v>
      </c>
      <c r="M69" s="192">
        <v>0</v>
      </c>
      <c r="N69" s="200">
        <v>1000</v>
      </c>
    </row>
    <row r="70" spans="1:14" ht="12.75">
      <c r="A70" s="189">
        <v>111.12380952381</v>
      </c>
      <c r="B70" s="191" t="s">
        <v>323</v>
      </c>
      <c r="C70" s="191" t="s">
        <v>323</v>
      </c>
      <c r="D70" s="191" t="s">
        <v>324</v>
      </c>
      <c r="E70" s="191" t="s">
        <v>325</v>
      </c>
      <c r="F70" s="191" t="s">
        <v>326</v>
      </c>
      <c r="G70" s="198">
        <v>3314</v>
      </c>
      <c r="H70" s="198">
        <v>5194</v>
      </c>
      <c r="I70" s="191" t="s">
        <v>327</v>
      </c>
      <c r="J70" s="191" t="s">
        <v>328</v>
      </c>
      <c r="K70" s="191" t="s">
        <v>329</v>
      </c>
      <c r="L70" s="191" t="s">
        <v>330</v>
      </c>
      <c r="M70" s="192">
        <v>0</v>
      </c>
      <c r="N70" s="200">
        <v>6000</v>
      </c>
    </row>
    <row r="71" spans="1:14" ht="12.75">
      <c r="A71" s="189">
        <v>112.788095238096</v>
      </c>
      <c r="B71" s="191" t="s">
        <v>323</v>
      </c>
      <c r="C71" s="191" t="s">
        <v>323</v>
      </c>
      <c r="D71" s="191" t="s">
        <v>324</v>
      </c>
      <c r="E71" s="191" t="s">
        <v>325</v>
      </c>
      <c r="F71" s="191" t="s">
        <v>326</v>
      </c>
      <c r="G71" s="198">
        <v>3314</v>
      </c>
      <c r="H71" s="198">
        <v>5229</v>
      </c>
      <c r="I71" s="191" t="s">
        <v>327</v>
      </c>
      <c r="J71" s="191" t="s">
        <v>328</v>
      </c>
      <c r="K71" s="191" t="s">
        <v>329</v>
      </c>
      <c r="L71" s="191" t="s">
        <v>330</v>
      </c>
      <c r="M71" s="192">
        <v>0</v>
      </c>
      <c r="N71" s="200">
        <v>1000</v>
      </c>
    </row>
    <row r="72" spans="1:14" ht="12.75">
      <c r="A72" s="189">
        <v>114.452380952381</v>
      </c>
      <c r="B72" s="191" t="s">
        <v>323</v>
      </c>
      <c r="C72" s="191" t="s">
        <v>323</v>
      </c>
      <c r="D72" s="191" t="s">
        <v>324</v>
      </c>
      <c r="E72" s="191" t="s">
        <v>325</v>
      </c>
      <c r="F72" s="191" t="s">
        <v>326</v>
      </c>
      <c r="G72" s="198">
        <v>3314</v>
      </c>
      <c r="H72" s="198">
        <v>5424</v>
      </c>
      <c r="I72" s="191" t="s">
        <v>327</v>
      </c>
      <c r="J72" s="191" t="s">
        <v>328</v>
      </c>
      <c r="K72" s="191" t="s">
        <v>329</v>
      </c>
      <c r="L72" s="191" t="s">
        <v>330</v>
      </c>
      <c r="M72" s="192">
        <v>0</v>
      </c>
      <c r="N72" s="200">
        <v>2000</v>
      </c>
    </row>
    <row r="73" spans="1:14" ht="12.75">
      <c r="A73" s="189">
        <v>116.116666666667</v>
      </c>
      <c r="B73" s="191" t="s">
        <v>323</v>
      </c>
      <c r="C73" s="191" t="s">
        <v>323</v>
      </c>
      <c r="D73" s="191" t="s">
        <v>324</v>
      </c>
      <c r="E73" s="191" t="s">
        <v>325</v>
      </c>
      <c r="F73" s="191" t="s">
        <v>326</v>
      </c>
      <c r="G73" s="198">
        <v>3319</v>
      </c>
      <c r="H73" s="198">
        <v>5021</v>
      </c>
      <c r="I73" s="191" t="s">
        <v>327</v>
      </c>
      <c r="J73" s="191" t="s">
        <v>328</v>
      </c>
      <c r="K73" s="191" t="s">
        <v>329</v>
      </c>
      <c r="L73" s="191" t="s">
        <v>330</v>
      </c>
      <c r="M73" s="192">
        <v>0</v>
      </c>
      <c r="N73" s="200">
        <v>65000</v>
      </c>
    </row>
    <row r="74" spans="1:14" ht="12.75">
      <c r="A74" s="189">
        <v>117.780952380953</v>
      </c>
      <c r="B74" s="191" t="s">
        <v>323</v>
      </c>
      <c r="C74" s="191" t="s">
        <v>323</v>
      </c>
      <c r="D74" s="191" t="s">
        <v>324</v>
      </c>
      <c r="E74" s="191" t="s">
        <v>325</v>
      </c>
      <c r="F74" s="191" t="s">
        <v>326</v>
      </c>
      <c r="G74" s="198">
        <v>3319</v>
      </c>
      <c r="H74" s="198">
        <v>5133</v>
      </c>
      <c r="I74" s="191" t="s">
        <v>327</v>
      </c>
      <c r="J74" s="191" t="s">
        <v>328</v>
      </c>
      <c r="K74" s="191" t="s">
        <v>329</v>
      </c>
      <c r="L74" s="191" t="s">
        <v>330</v>
      </c>
      <c r="M74" s="192">
        <v>0</v>
      </c>
      <c r="N74" s="200">
        <v>1000</v>
      </c>
    </row>
    <row r="75" spans="1:14" ht="12.75">
      <c r="A75" s="189">
        <v>119.445238095238</v>
      </c>
      <c r="B75" s="191" t="s">
        <v>323</v>
      </c>
      <c r="C75" s="191" t="s">
        <v>323</v>
      </c>
      <c r="D75" s="191" t="s">
        <v>324</v>
      </c>
      <c r="E75" s="191" t="s">
        <v>325</v>
      </c>
      <c r="F75" s="191" t="s">
        <v>326</v>
      </c>
      <c r="G75" s="198">
        <v>3319</v>
      </c>
      <c r="H75" s="198">
        <v>5139</v>
      </c>
      <c r="I75" s="191" t="s">
        <v>327</v>
      </c>
      <c r="J75" s="191" t="s">
        <v>328</v>
      </c>
      <c r="K75" s="191" t="s">
        <v>329</v>
      </c>
      <c r="L75" s="191" t="s">
        <v>330</v>
      </c>
      <c r="M75" s="192">
        <v>0</v>
      </c>
      <c r="N75" s="200">
        <v>20000</v>
      </c>
    </row>
    <row r="76" spans="1:14" ht="12.75">
      <c r="A76" s="189">
        <v>121.109523809524</v>
      </c>
      <c r="B76" s="191" t="s">
        <v>323</v>
      </c>
      <c r="C76" s="191" t="s">
        <v>323</v>
      </c>
      <c r="D76" s="191" t="s">
        <v>324</v>
      </c>
      <c r="E76" s="191" t="s">
        <v>325</v>
      </c>
      <c r="F76" s="191" t="s">
        <v>326</v>
      </c>
      <c r="G76" s="198">
        <v>3319</v>
      </c>
      <c r="H76" s="198">
        <v>5153</v>
      </c>
      <c r="I76" s="191" t="s">
        <v>327</v>
      </c>
      <c r="J76" s="191" t="s">
        <v>328</v>
      </c>
      <c r="K76" s="191" t="s">
        <v>329</v>
      </c>
      <c r="L76" s="191" t="s">
        <v>330</v>
      </c>
      <c r="M76" s="192">
        <v>0</v>
      </c>
      <c r="N76" s="200">
        <v>60000</v>
      </c>
    </row>
    <row r="77" spans="1:14" ht="12.75">
      <c r="A77" s="189">
        <v>122.77380952381</v>
      </c>
      <c r="B77" s="191" t="s">
        <v>323</v>
      </c>
      <c r="C77" s="191" t="s">
        <v>323</v>
      </c>
      <c r="D77" s="191" t="s">
        <v>324</v>
      </c>
      <c r="E77" s="191" t="s">
        <v>325</v>
      </c>
      <c r="F77" s="191" t="s">
        <v>326</v>
      </c>
      <c r="G77" s="198">
        <v>3319</v>
      </c>
      <c r="H77" s="198">
        <v>5154</v>
      </c>
      <c r="I77" s="191" t="s">
        <v>327</v>
      </c>
      <c r="J77" s="191" t="s">
        <v>328</v>
      </c>
      <c r="K77" s="191" t="s">
        <v>329</v>
      </c>
      <c r="L77" s="191" t="s">
        <v>330</v>
      </c>
      <c r="M77" s="192">
        <v>0</v>
      </c>
      <c r="N77" s="200">
        <v>15000</v>
      </c>
    </row>
    <row r="78" spans="1:14" ht="12.75">
      <c r="A78" s="189">
        <v>124.438095238096</v>
      </c>
      <c r="B78" s="191" t="s">
        <v>323</v>
      </c>
      <c r="C78" s="191" t="s">
        <v>323</v>
      </c>
      <c r="D78" s="191" t="s">
        <v>324</v>
      </c>
      <c r="E78" s="191" t="s">
        <v>325</v>
      </c>
      <c r="F78" s="191" t="s">
        <v>326</v>
      </c>
      <c r="G78" s="198">
        <v>3319</v>
      </c>
      <c r="H78" s="198">
        <v>5169</v>
      </c>
      <c r="I78" s="191" t="s">
        <v>327</v>
      </c>
      <c r="J78" s="191" t="s">
        <v>328</v>
      </c>
      <c r="K78" s="191" t="s">
        <v>329</v>
      </c>
      <c r="L78" s="191" t="s">
        <v>330</v>
      </c>
      <c r="M78" s="192">
        <v>0</v>
      </c>
      <c r="N78" s="200">
        <v>40000</v>
      </c>
    </row>
    <row r="79" spans="1:14" ht="12.75">
      <c r="A79" s="189">
        <v>126.102380952381</v>
      </c>
      <c r="B79" s="191" t="s">
        <v>323</v>
      </c>
      <c r="C79" s="191" t="s">
        <v>323</v>
      </c>
      <c r="D79" s="191" t="s">
        <v>324</v>
      </c>
      <c r="E79" s="191" t="s">
        <v>325</v>
      </c>
      <c r="F79" s="191" t="s">
        <v>326</v>
      </c>
      <c r="G79" s="198">
        <v>3319</v>
      </c>
      <c r="H79" s="198">
        <v>5171</v>
      </c>
      <c r="I79" s="191" t="s">
        <v>327</v>
      </c>
      <c r="J79" s="191" t="s">
        <v>328</v>
      </c>
      <c r="K79" s="191" t="s">
        <v>329</v>
      </c>
      <c r="L79" s="191" t="s">
        <v>330</v>
      </c>
      <c r="M79" s="192">
        <v>0</v>
      </c>
      <c r="N79" s="200">
        <v>20000</v>
      </c>
    </row>
    <row r="80" spans="1:14" ht="12.75">
      <c r="A80" s="189">
        <v>127.766666666667</v>
      </c>
      <c r="B80" s="191" t="s">
        <v>323</v>
      </c>
      <c r="C80" s="191" t="s">
        <v>323</v>
      </c>
      <c r="D80" s="191" t="s">
        <v>324</v>
      </c>
      <c r="E80" s="191" t="s">
        <v>325</v>
      </c>
      <c r="F80" s="191" t="s">
        <v>326</v>
      </c>
      <c r="G80" s="198">
        <v>3319</v>
      </c>
      <c r="H80" s="198">
        <v>5175</v>
      </c>
      <c r="I80" s="191" t="s">
        <v>327</v>
      </c>
      <c r="J80" s="191" t="s">
        <v>328</v>
      </c>
      <c r="K80" s="191" t="s">
        <v>329</v>
      </c>
      <c r="L80" s="191" t="s">
        <v>330</v>
      </c>
      <c r="M80" s="192">
        <v>0</v>
      </c>
      <c r="N80" s="200">
        <v>2000</v>
      </c>
    </row>
    <row r="81" spans="1:14" ht="12.75">
      <c r="A81" s="189">
        <v>129.430952380953</v>
      </c>
      <c r="B81" s="191" t="s">
        <v>323</v>
      </c>
      <c r="C81" s="191" t="s">
        <v>323</v>
      </c>
      <c r="D81" s="191" t="s">
        <v>324</v>
      </c>
      <c r="E81" s="191" t="s">
        <v>325</v>
      </c>
      <c r="F81" s="191" t="s">
        <v>326</v>
      </c>
      <c r="G81" s="198">
        <v>3319</v>
      </c>
      <c r="H81" s="198">
        <v>5194</v>
      </c>
      <c r="I81" s="191" t="s">
        <v>327</v>
      </c>
      <c r="J81" s="191" t="s">
        <v>328</v>
      </c>
      <c r="K81" s="191" t="s">
        <v>329</v>
      </c>
      <c r="L81" s="191" t="s">
        <v>330</v>
      </c>
      <c r="M81" s="192">
        <v>0</v>
      </c>
      <c r="N81" s="200">
        <v>4000</v>
      </c>
    </row>
    <row r="82" spans="1:14" ht="12.75">
      <c r="A82" s="189">
        <v>131.095238095238</v>
      </c>
      <c r="B82" s="191" t="s">
        <v>323</v>
      </c>
      <c r="C82" s="191" t="s">
        <v>323</v>
      </c>
      <c r="D82" s="191" t="s">
        <v>324</v>
      </c>
      <c r="E82" s="191" t="s">
        <v>325</v>
      </c>
      <c r="F82" s="191" t="s">
        <v>326</v>
      </c>
      <c r="G82" s="198">
        <v>3329</v>
      </c>
      <c r="H82" s="198">
        <v>5169</v>
      </c>
      <c r="I82" s="191" t="s">
        <v>327</v>
      </c>
      <c r="J82" s="191" t="s">
        <v>328</v>
      </c>
      <c r="K82" s="191" t="s">
        <v>329</v>
      </c>
      <c r="L82" s="191" t="s">
        <v>330</v>
      </c>
      <c r="M82" s="192">
        <v>0</v>
      </c>
      <c r="N82" s="200">
        <v>5000</v>
      </c>
    </row>
    <row r="83" spans="1:14" ht="12.75">
      <c r="A83" s="189">
        <v>132.759523809524</v>
      </c>
      <c r="B83" s="191" t="s">
        <v>323</v>
      </c>
      <c r="C83" s="191" t="s">
        <v>323</v>
      </c>
      <c r="D83" s="191" t="s">
        <v>324</v>
      </c>
      <c r="E83" s="191" t="s">
        <v>325</v>
      </c>
      <c r="F83" s="191" t="s">
        <v>326</v>
      </c>
      <c r="G83" s="198">
        <v>3341</v>
      </c>
      <c r="H83" s="198">
        <v>5021</v>
      </c>
      <c r="I83" s="191" t="s">
        <v>327</v>
      </c>
      <c r="J83" s="191" t="s">
        <v>328</v>
      </c>
      <c r="K83" s="191" t="s">
        <v>329</v>
      </c>
      <c r="L83" s="191" t="s">
        <v>330</v>
      </c>
      <c r="M83" s="192">
        <v>0</v>
      </c>
      <c r="N83" s="200">
        <v>540000</v>
      </c>
    </row>
    <row r="84" spans="1:14" ht="12.75">
      <c r="A84" s="189">
        <v>134.42380952381</v>
      </c>
      <c r="B84" s="191" t="s">
        <v>323</v>
      </c>
      <c r="C84" s="191" t="s">
        <v>323</v>
      </c>
      <c r="D84" s="191" t="s">
        <v>324</v>
      </c>
      <c r="E84" s="191" t="s">
        <v>325</v>
      </c>
      <c r="F84" s="191" t="s">
        <v>326</v>
      </c>
      <c r="G84" s="198">
        <v>3341</v>
      </c>
      <c r="H84" s="198">
        <v>5136</v>
      </c>
      <c r="I84" s="191" t="s">
        <v>327</v>
      </c>
      <c r="J84" s="191" t="s">
        <v>328</v>
      </c>
      <c r="K84" s="191" t="s">
        <v>329</v>
      </c>
      <c r="L84" s="191" t="s">
        <v>330</v>
      </c>
      <c r="M84" s="192">
        <v>0</v>
      </c>
      <c r="N84" s="200">
        <v>3000</v>
      </c>
    </row>
    <row r="85" spans="1:14" ht="12.75">
      <c r="A85" s="189">
        <v>136.088095238096</v>
      </c>
      <c r="B85" s="191" t="s">
        <v>323</v>
      </c>
      <c r="C85" s="191" t="s">
        <v>323</v>
      </c>
      <c r="D85" s="191" t="s">
        <v>324</v>
      </c>
      <c r="E85" s="191" t="s">
        <v>325</v>
      </c>
      <c r="F85" s="191" t="s">
        <v>326</v>
      </c>
      <c r="G85" s="198">
        <v>3341</v>
      </c>
      <c r="H85" s="198">
        <v>5137</v>
      </c>
      <c r="I85" s="191" t="s">
        <v>327</v>
      </c>
      <c r="J85" s="191" t="s">
        <v>328</v>
      </c>
      <c r="K85" s="191" t="s">
        <v>329</v>
      </c>
      <c r="L85" s="191" t="s">
        <v>330</v>
      </c>
      <c r="M85" s="192">
        <v>0</v>
      </c>
      <c r="N85" s="200">
        <v>90000</v>
      </c>
    </row>
    <row r="86" spans="1:14" ht="12.75">
      <c r="A86" s="189">
        <v>137.752380952381</v>
      </c>
      <c r="B86" s="191" t="s">
        <v>323</v>
      </c>
      <c r="C86" s="191" t="s">
        <v>323</v>
      </c>
      <c r="D86" s="191" t="s">
        <v>324</v>
      </c>
      <c r="E86" s="191" t="s">
        <v>325</v>
      </c>
      <c r="F86" s="191" t="s">
        <v>326</v>
      </c>
      <c r="G86" s="198">
        <v>3341</v>
      </c>
      <c r="H86" s="198">
        <v>5139</v>
      </c>
      <c r="I86" s="191" t="s">
        <v>327</v>
      </c>
      <c r="J86" s="191" t="s">
        <v>328</v>
      </c>
      <c r="K86" s="191" t="s">
        <v>329</v>
      </c>
      <c r="L86" s="191" t="s">
        <v>330</v>
      </c>
      <c r="M86" s="192">
        <v>0</v>
      </c>
      <c r="N86" s="200">
        <v>85000</v>
      </c>
    </row>
    <row r="87" spans="1:14" ht="12.75">
      <c r="A87" s="189">
        <v>139.416666666667</v>
      </c>
      <c r="B87" s="191" t="s">
        <v>323</v>
      </c>
      <c r="C87" s="191" t="s">
        <v>323</v>
      </c>
      <c r="D87" s="191" t="s">
        <v>324</v>
      </c>
      <c r="E87" s="191" t="s">
        <v>325</v>
      </c>
      <c r="F87" s="191" t="s">
        <v>326</v>
      </c>
      <c r="G87" s="198">
        <v>3341</v>
      </c>
      <c r="H87" s="198">
        <v>5154</v>
      </c>
      <c r="I87" s="191" t="s">
        <v>327</v>
      </c>
      <c r="J87" s="191" t="s">
        <v>328</v>
      </c>
      <c r="K87" s="191" t="s">
        <v>329</v>
      </c>
      <c r="L87" s="191" t="s">
        <v>330</v>
      </c>
      <c r="M87" s="192">
        <v>0</v>
      </c>
      <c r="N87" s="200">
        <v>15000</v>
      </c>
    </row>
    <row r="88" spans="1:14" ht="12.75">
      <c r="A88" s="189">
        <v>141.080952380953</v>
      </c>
      <c r="B88" s="191" t="s">
        <v>323</v>
      </c>
      <c r="C88" s="191" t="s">
        <v>323</v>
      </c>
      <c r="D88" s="191" t="s">
        <v>324</v>
      </c>
      <c r="E88" s="191" t="s">
        <v>325</v>
      </c>
      <c r="F88" s="191" t="s">
        <v>326</v>
      </c>
      <c r="G88" s="198">
        <v>3341</v>
      </c>
      <c r="H88" s="198">
        <v>5162</v>
      </c>
      <c r="I88" s="191" t="s">
        <v>327</v>
      </c>
      <c r="J88" s="191" t="s">
        <v>328</v>
      </c>
      <c r="K88" s="191" t="s">
        <v>329</v>
      </c>
      <c r="L88" s="191" t="s">
        <v>330</v>
      </c>
      <c r="M88" s="192">
        <v>0</v>
      </c>
      <c r="N88" s="200">
        <v>10000</v>
      </c>
    </row>
    <row r="89" spans="1:14" ht="12.75">
      <c r="A89" s="189">
        <v>142.745238095238</v>
      </c>
      <c r="B89" s="191" t="s">
        <v>323</v>
      </c>
      <c r="C89" s="191" t="s">
        <v>323</v>
      </c>
      <c r="D89" s="191" t="s">
        <v>324</v>
      </c>
      <c r="E89" s="191" t="s">
        <v>325</v>
      </c>
      <c r="F89" s="191" t="s">
        <v>326</v>
      </c>
      <c r="G89" s="198">
        <v>3341</v>
      </c>
      <c r="H89" s="198">
        <v>5169</v>
      </c>
      <c r="I89" s="191" t="s">
        <v>327</v>
      </c>
      <c r="J89" s="191" t="s">
        <v>328</v>
      </c>
      <c r="K89" s="191" t="s">
        <v>329</v>
      </c>
      <c r="L89" s="191" t="s">
        <v>330</v>
      </c>
      <c r="M89" s="192">
        <v>0</v>
      </c>
      <c r="N89" s="200">
        <v>15000</v>
      </c>
    </row>
    <row r="90" spans="1:14" ht="12.75">
      <c r="A90" s="189">
        <v>144.409523809524</v>
      </c>
      <c r="B90" s="191" t="s">
        <v>323</v>
      </c>
      <c r="C90" s="191" t="s">
        <v>323</v>
      </c>
      <c r="D90" s="191" t="s">
        <v>324</v>
      </c>
      <c r="E90" s="191" t="s">
        <v>325</v>
      </c>
      <c r="F90" s="191" t="s">
        <v>326</v>
      </c>
      <c r="G90" s="198">
        <v>3341</v>
      </c>
      <c r="H90" s="198">
        <v>5171</v>
      </c>
      <c r="I90" s="191" t="s">
        <v>327</v>
      </c>
      <c r="J90" s="191" t="s">
        <v>328</v>
      </c>
      <c r="K90" s="191" t="s">
        <v>329</v>
      </c>
      <c r="L90" s="191" t="s">
        <v>330</v>
      </c>
      <c r="M90" s="192">
        <v>0</v>
      </c>
      <c r="N90" s="200">
        <v>15000</v>
      </c>
    </row>
    <row r="91" spans="1:14" ht="12.75">
      <c r="A91" s="189">
        <v>146.07380952381</v>
      </c>
      <c r="B91" s="191" t="s">
        <v>323</v>
      </c>
      <c r="C91" s="191" t="s">
        <v>323</v>
      </c>
      <c r="D91" s="191" t="s">
        <v>324</v>
      </c>
      <c r="E91" s="191" t="s">
        <v>325</v>
      </c>
      <c r="F91" s="191" t="s">
        <v>326</v>
      </c>
      <c r="G91" s="198">
        <v>3341</v>
      </c>
      <c r="H91" s="198">
        <v>5172</v>
      </c>
      <c r="I91" s="191" t="s">
        <v>327</v>
      </c>
      <c r="J91" s="191" t="s">
        <v>328</v>
      </c>
      <c r="K91" s="191" t="s">
        <v>329</v>
      </c>
      <c r="L91" s="191" t="s">
        <v>330</v>
      </c>
      <c r="M91" s="192">
        <v>0</v>
      </c>
      <c r="N91" s="200">
        <v>10000</v>
      </c>
    </row>
    <row r="92" spans="1:14" ht="12.75">
      <c r="A92" s="189">
        <v>147.738095238096</v>
      </c>
      <c r="B92" s="191" t="s">
        <v>323</v>
      </c>
      <c r="C92" s="191" t="s">
        <v>323</v>
      </c>
      <c r="D92" s="191" t="s">
        <v>324</v>
      </c>
      <c r="E92" s="191" t="s">
        <v>325</v>
      </c>
      <c r="F92" s="191" t="s">
        <v>326</v>
      </c>
      <c r="G92" s="198">
        <v>3341</v>
      </c>
      <c r="H92" s="198">
        <v>5176</v>
      </c>
      <c r="I92" s="191" t="s">
        <v>327</v>
      </c>
      <c r="J92" s="191" t="s">
        <v>328</v>
      </c>
      <c r="K92" s="191" t="s">
        <v>329</v>
      </c>
      <c r="L92" s="191" t="s">
        <v>330</v>
      </c>
      <c r="M92" s="192">
        <v>0</v>
      </c>
      <c r="N92" s="200">
        <v>1000</v>
      </c>
    </row>
    <row r="93" spans="1:14" ht="12.75">
      <c r="A93" s="189">
        <v>149.402380952381</v>
      </c>
      <c r="B93" s="191" t="s">
        <v>323</v>
      </c>
      <c r="C93" s="191" t="s">
        <v>323</v>
      </c>
      <c r="D93" s="191" t="s">
        <v>324</v>
      </c>
      <c r="E93" s="191" t="s">
        <v>325</v>
      </c>
      <c r="F93" s="191" t="s">
        <v>326</v>
      </c>
      <c r="G93" s="198">
        <v>3341</v>
      </c>
      <c r="H93" s="198">
        <v>5901</v>
      </c>
      <c r="I93" s="191" t="s">
        <v>327</v>
      </c>
      <c r="J93" s="191" t="s">
        <v>328</v>
      </c>
      <c r="K93" s="191" t="s">
        <v>329</v>
      </c>
      <c r="L93" s="191" t="s">
        <v>330</v>
      </c>
      <c r="M93" s="192">
        <v>0</v>
      </c>
      <c r="N93" s="200">
        <v>30000</v>
      </c>
    </row>
    <row r="94" spans="1:14" ht="12.75">
      <c r="A94" s="189">
        <v>151.066666666667</v>
      </c>
      <c r="B94" s="191" t="s">
        <v>323</v>
      </c>
      <c r="C94" s="191" t="s">
        <v>323</v>
      </c>
      <c r="D94" s="191" t="s">
        <v>324</v>
      </c>
      <c r="E94" s="191" t="s">
        <v>325</v>
      </c>
      <c r="F94" s="191" t="s">
        <v>326</v>
      </c>
      <c r="G94" s="201">
        <v>3341</v>
      </c>
      <c r="H94" s="201">
        <v>5021</v>
      </c>
      <c r="I94" s="191" t="s">
        <v>327</v>
      </c>
      <c r="J94" s="191" t="s">
        <v>328</v>
      </c>
      <c r="K94" s="194" t="s">
        <v>334</v>
      </c>
      <c r="L94" s="191" t="s">
        <v>330</v>
      </c>
      <c r="M94" s="192">
        <v>0</v>
      </c>
      <c r="N94" s="200">
        <v>17000</v>
      </c>
    </row>
    <row r="95" spans="1:14" ht="12.75">
      <c r="A95" s="189">
        <v>152.730952380953</v>
      </c>
      <c r="B95" s="191" t="s">
        <v>323</v>
      </c>
      <c r="C95" s="191" t="s">
        <v>323</v>
      </c>
      <c r="D95" s="191" t="s">
        <v>324</v>
      </c>
      <c r="E95" s="191" t="s">
        <v>325</v>
      </c>
      <c r="F95" s="191" t="s">
        <v>326</v>
      </c>
      <c r="G95" s="201">
        <v>3341</v>
      </c>
      <c r="H95" s="201">
        <v>5137</v>
      </c>
      <c r="I95" s="191" t="s">
        <v>327</v>
      </c>
      <c r="J95" s="191" t="s">
        <v>328</v>
      </c>
      <c r="K95" s="194" t="s">
        <v>334</v>
      </c>
      <c r="L95" s="191" t="s">
        <v>330</v>
      </c>
      <c r="M95" s="192">
        <v>0</v>
      </c>
      <c r="N95" s="200">
        <v>150000</v>
      </c>
    </row>
    <row r="96" spans="1:14" ht="12.75">
      <c r="A96" s="189">
        <v>154.395238095238</v>
      </c>
      <c r="B96" s="191" t="s">
        <v>323</v>
      </c>
      <c r="C96" s="191" t="s">
        <v>323</v>
      </c>
      <c r="D96" s="191" t="s">
        <v>324</v>
      </c>
      <c r="E96" s="191" t="s">
        <v>325</v>
      </c>
      <c r="F96" s="191" t="s">
        <v>326</v>
      </c>
      <c r="G96" s="201">
        <v>3341</v>
      </c>
      <c r="H96" s="201">
        <v>5169</v>
      </c>
      <c r="I96" s="191" t="s">
        <v>327</v>
      </c>
      <c r="J96" s="191" t="s">
        <v>328</v>
      </c>
      <c r="K96" s="194" t="s">
        <v>334</v>
      </c>
      <c r="L96" s="191" t="s">
        <v>330</v>
      </c>
      <c r="M96" s="192">
        <v>0</v>
      </c>
      <c r="N96" s="200">
        <v>30000</v>
      </c>
    </row>
    <row r="97" spans="1:14" ht="12.75">
      <c r="A97" s="189">
        <v>156.059523809524</v>
      </c>
      <c r="B97" s="191" t="s">
        <v>323</v>
      </c>
      <c r="C97" s="191" t="s">
        <v>323</v>
      </c>
      <c r="D97" s="191" t="s">
        <v>324</v>
      </c>
      <c r="E97" s="191" t="s">
        <v>325</v>
      </c>
      <c r="F97" s="191" t="s">
        <v>326</v>
      </c>
      <c r="G97" s="201">
        <v>3341</v>
      </c>
      <c r="H97" s="201">
        <v>5171</v>
      </c>
      <c r="I97" s="191" t="s">
        <v>327</v>
      </c>
      <c r="J97" s="191" t="s">
        <v>328</v>
      </c>
      <c r="K97" s="194" t="s">
        <v>334</v>
      </c>
      <c r="L97" s="191" t="s">
        <v>330</v>
      </c>
      <c r="M97" s="192">
        <v>0</v>
      </c>
      <c r="N97" s="200">
        <v>400000</v>
      </c>
    </row>
    <row r="98" spans="1:14" ht="12.75">
      <c r="A98" s="189">
        <v>157.72380952381</v>
      </c>
      <c r="B98" s="191" t="s">
        <v>323</v>
      </c>
      <c r="C98" s="191" t="s">
        <v>323</v>
      </c>
      <c r="D98" s="191" t="s">
        <v>324</v>
      </c>
      <c r="E98" s="191" t="s">
        <v>325</v>
      </c>
      <c r="F98" s="191" t="s">
        <v>326</v>
      </c>
      <c r="G98" s="198">
        <v>3341</v>
      </c>
      <c r="H98" s="198">
        <v>5021</v>
      </c>
      <c r="I98" s="191" t="s">
        <v>327</v>
      </c>
      <c r="J98" s="191" t="s">
        <v>328</v>
      </c>
      <c r="K98" s="194" t="s">
        <v>335</v>
      </c>
      <c r="L98" s="191" t="s">
        <v>330</v>
      </c>
      <c r="M98" s="192">
        <v>0</v>
      </c>
      <c r="N98" s="200">
        <v>55000</v>
      </c>
    </row>
    <row r="99" spans="1:14" ht="12.75">
      <c r="A99" s="189">
        <v>159.388095238096</v>
      </c>
      <c r="B99" s="191" t="s">
        <v>323</v>
      </c>
      <c r="C99" s="191" t="s">
        <v>323</v>
      </c>
      <c r="D99" s="191" t="s">
        <v>324</v>
      </c>
      <c r="E99" s="191" t="s">
        <v>325</v>
      </c>
      <c r="F99" s="191" t="s">
        <v>326</v>
      </c>
      <c r="G99" s="198">
        <v>3341</v>
      </c>
      <c r="H99" s="198">
        <v>5169</v>
      </c>
      <c r="I99" s="191" t="s">
        <v>327</v>
      </c>
      <c r="J99" s="191" t="s">
        <v>328</v>
      </c>
      <c r="K99" s="194" t="s">
        <v>335</v>
      </c>
      <c r="L99" s="191" t="s">
        <v>330</v>
      </c>
      <c r="M99" s="192">
        <v>0</v>
      </c>
      <c r="N99" s="200">
        <v>60000</v>
      </c>
    </row>
    <row r="100" spans="1:14" ht="12.75">
      <c r="A100" s="189">
        <v>161.052380952381</v>
      </c>
      <c r="B100" s="191" t="s">
        <v>323</v>
      </c>
      <c r="C100" s="191" t="s">
        <v>323</v>
      </c>
      <c r="D100" s="191" t="s">
        <v>324</v>
      </c>
      <c r="E100" s="191" t="s">
        <v>325</v>
      </c>
      <c r="F100" s="191" t="s">
        <v>326</v>
      </c>
      <c r="G100" s="198">
        <v>3349</v>
      </c>
      <c r="H100" s="198">
        <v>5021</v>
      </c>
      <c r="I100" s="191" t="s">
        <v>327</v>
      </c>
      <c r="J100" s="191" t="s">
        <v>328</v>
      </c>
      <c r="K100" s="191" t="s">
        <v>329</v>
      </c>
      <c r="L100" s="191" t="s">
        <v>330</v>
      </c>
      <c r="M100" s="192">
        <v>0</v>
      </c>
      <c r="N100" s="200">
        <v>32000</v>
      </c>
    </row>
    <row r="101" spans="1:14" ht="12.75">
      <c r="A101" s="189">
        <v>162.716666666666</v>
      </c>
      <c r="B101" s="191" t="s">
        <v>323</v>
      </c>
      <c r="C101" s="191" t="s">
        <v>323</v>
      </c>
      <c r="D101" s="191" t="s">
        <v>324</v>
      </c>
      <c r="E101" s="191" t="s">
        <v>325</v>
      </c>
      <c r="F101" s="191" t="s">
        <v>326</v>
      </c>
      <c r="G101" s="198">
        <v>3349</v>
      </c>
      <c r="H101" s="198">
        <v>5136</v>
      </c>
      <c r="I101" s="191" t="s">
        <v>327</v>
      </c>
      <c r="J101" s="191" t="s">
        <v>328</v>
      </c>
      <c r="K101" s="191" t="s">
        <v>329</v>
      </c>
      <c r="L101" s="191" t="s">
        <v>330</v>
      </c>
      <c r="M101" s="192">
        <v>0</v>
      </c>
      <c r="N101" s="200">
        <v>75000</v>
      </c>
    </row>
    <row r="102" spans="1:14" ht="12.75">
      <c r="A102" s="189">
        <v>164.380952380951</v>
      </c>
      <c r="B102" s="191" t="s">
        <v>323</v>
      </c>
      <c r="C102" s="191" t="s">
        <v>323</v>
      </c>
      <c r="D102" s="191" t="s">
        <v>324</v>
      </c>
      <c r="E102" s="191" t="s">
        <v>325</v>
      </c>
      <c r="F102" s="191" t="s">
        <v>326</v>
      </c>
      <c r="G102" s="198">
        <v>3349</v>
      </c>
      <c r="H102" s="198">
        <v>5138</v>
      </c>
      <c r="I102" s="191" t="s">
        <v>327</v>
      </c>
      <c r="J102" s="191" t="s">
        <v>328</v>
      </c>
      <c r="K102" s="191" t="s">
        <v>329</v>
      </c>
      <c r="L102" s="191" t="s">
        <v>330</v>
      </c>
      <c r="M102" s="192">
        <v>0</v>
      </c>
      <c r="N102" s="200">
        <v>20000</v>
      </c>
    </row>
    <row r="103" spans="1:14" ht="12.75">
      <c r="A103" s="189">
        <v>166.045238095236</v>
      </c>
      <c r="B103" s="191" t="s">
        <v>323</v>
      </c>
      <c r="C103" s="191" t="s">
        <v>323</v>
      </c>
      <c r="D103" s="191" t="s">
        <v>324</v>
      </c>
      <c r="E103" s="191" t="s">
        <v>325</v>
      </c>
      <c r="F103" s="191" t="s">
        <v>326</v>
      </c>
      <c r="G103" s="198">
        <v>3341</v>
      </c>
      <c r="H103" s="198">
        <v>5139</v>
      </c>
      <c r="I103" s="191" t="s">
        <v>327</v>
      </c>
      <c r="J103" s="191" t="s">
        <v>328</v>
      </c>
      <c r="K103" s="191" t="s">
        <v>329</v>
      </c>
      <c r="L103" s="191" t="s">
        <v>330</v>
      </c>
      <c r="M103" s="192">
        <v>0</v>
      </c>
      <c r="N103" s="200">
        <v>7000</v>
      </c>
    </row>
    <row r="104" spans="1:14" ht="12.75">
      <c r="A104" s="189">
        <v>167.709523809521</v>
      </c>
      <c r="B104" s="191" t="s">
        <v>323</v>
      </c>
      <c r="C104" s="191" t="s">
        <v>323</v>
      </c>
      <c r="D104" s="191" t="s">
        <v>324</v>
      </c>
      <c r="E104" s="191" t="s">
        <v>325</v>
      </c>
      <c r="F104" s="191" t="s">
        <v>326</v>
      </c>
      <c r="G104" s="198">
        <v>3341</v>
      </c>
      <c r="H104" s="198">
        <v>5169</v>
      </c>
      <c r="I104" s="191" t="s">
        <v>327</v>
      </c>
      <c r="J104" s="191" t="s">
        <v>328</v>
      </c>
      <c r="K104" s="191" t="s">
        <v>329</v>
      </c>
      <c r="L104" s="191" t="s">
        <v>330</v>
      </c>
      <c r="M104" s="192">
        <v>0</v>
      </c>
      <c r="N104" s="200">
        <v>35000</v>
      </c>
    </row>
    <row r="105" spans="1:14" ht="12.75">
      <c r="A105" s="189">
        <v>169.373809523806</v>
      </c>
      <c r="B105" s="191" t="s">
        <v>323</v>
      </c>
      <c r="C105" s="191" t="s">
        <v>323</v>
      </c>
      <c r="D105" s="191" t="s">
        <v>324</v>
      </c>
      <c r="E105" s="191" t="s">
        <v>325</v>
      </c>
      <c r="F105" s="191" t="s">
        <v>326</v>
      </c>
      <c r="G105" s="198">
        <v>3392</v>
      </c>
      <c r="H105" s="198">
        <v>5011</v>
      </c>
      <c r="I105" s="191" t="s">
        <v>327</v>
      </c>
      <c r="J105" s="191" t="s">
        <v>328</v>
      </c>
      <c r="K105" s="191" t="s">
        <v>329</v>
      </c>
      <c r="L105" s="191" t="s">
        <v>330</v>
      </c>
      <c r="M105" s="192">
        <v>0</v>
      </c>
      <c r="N105" s="200">
        <v>231000</v>
      </c>
    </row>
    <row r="106" spans="1:14" ht="12.75">
      <c r="A106" s="189">
        <v>171.038095238091</v>
      </c>
      <c r="B106" s="191" t="s">
        <v>323</v>
      </c>
      <c r="C106" s="191" t="s">
        <v>323</v>
      </c>
      <c r="D106" s="191" t="s">
        <v>324</v>
      </c>
      <c r="E106" s="191" t="s">
        <v>325</v>
      </c>
      <c r="F106" s="191" t="s">
        <v>326</v>
      </c>
      <c r="G106" s="198">
        <v>3392</v>
      </c>
      <c r="H106" s="198">
        <v>5021</v>
      </c>
      <c r="I106" s="191" t="s">
        <v>327</v>
      </c>
      <c r="J106" s="191" t="s">
        <v>328</v>
      </c>
      <c r="K106" s="191" t="s">
        <v>329</v>
      </c>
      <c r="L106" s="191" t="s">
        <v>330</v>
      </c>
      <c r="M106" s="192">
        <v>0</v>
      </c>
      <c r="N106" s="200">
        <v>10000</v>
      </c>
    </row>
    <row r="107" spans="1:14" ht="12.75">
      <c r="A107" s="189">
        <v>172.702380952376</v>
      </c>
      <c r="B107" s="191" t="s">
        <v>323</v>
      </c>
      <c r="C107" s="191" t="s">
        <v>323</v>
      </c>
      <c r="D107" s="191" t="s">
        <v>324</v>
      </c>
      <c r="E107" s="191" t="s">
        <v>325</v>
      </c>
      <c r="F107" s="191" t="s">
        <v>326</v>
      </c>
      <c r="G107" s="198">
        <v>3392</v>
      </c>
      <c r="H107" s="198">
        <v>5031</v>
      </c>
      <c r="I107" s="191" t="s">
        <v>327</v>
      </c>
      <c r="J107" s="191" t="s">
        <v>328</v>
      </c>
      <c r="K107" s="191" t="s">
        <v>329</v>
      </c>
      <c r="L107" s="191" t="s">
        <v>330</v>
      </c>
      <c r="M107" s="192">
        <v>0</v>
      </c>
      <c r="N107" s="200">
        <v>61000</v>
      </c>
    </row>
    <row r="108" spans="1:14" ht="12.75">
      <c r="A108" s="189">
        <v>174.366666666661</v>
      </c>
      <c r="B108" s="191" t="s">
        <v>323</v>
      </c>
      <c r="C108" s="191" t="s">
        <v>323</v>
      </c>
      <c r="D108" s="191" t="s">
        <v>324</v>
      </c>
      <c r="E108" s="191" t="s">
        <v>325</v>
      </c>
      <c r="F108" s="191" t="s">
        <v>326</v>
      </c>
      <c r="G108" s="198">
        <v>3392</v>
      </c>
      <c r="H108" s="198">
        <v>5032</v>
      </c>
      <c r="I108" s="191" t="s">
        <v>327</v>
      </c>
      <c r="J108" s="191" t="s">
        <v>328</v>
      </c>
      <c r="K108" s="191" t="s">
        <v>329</v>
      </c>
      <c r="L108" s="191" t="s">
        <v>330</v>
      </c>
      <c r="M108" s="192">
        <v>0</v>
      </c>
      <c r="N108" s="200">
        <v>21000</v>
      </c>
    </row>
    <row r="109" spans="1:14" ht="12.75">
      <c r="A109" s="189">
        <v>176.030952380946</v>
      </c>
      <c r="B109" s="191" t="s">
        <v>323</v>
      </c>
      <c r="C109" s="191" t="s">
        <v>323</v>
      </c>
      <c r="D109" s="191" t="s">
        <v>324</v>
      </c>
      <c r="E109" s="191" t="s">
        <v>325</v>
      </c>
      <c r="F109" s="191" t="s">
        <v>326</v>
      </c>
      <c r="G109" s="198">
        <v>3392</v>
      </c>
      <c r="H109" s="198">
        <v>5133</v>
      </c>
      <c r="I109" s="191" t="s">
        <v>327</v>
      </c>
      <c r="J109" s="191" t="s">
        <v>328</v>
      </c>
      <c r="K109" s="191" t="s">
        <v>329</v>
      </c>
      <c r="L109" s="191" t="s">
        <v>330</v>
      </c>
      <c r="M109" s="192">
        <v>0</v>
      </c>
      <c r="N109" s="200">
        <v>1000</v>
      </c>
    </row>
    <row r="110" spans="1:14" ht="12.75">
      <c r="A110" s="189">
        <v>177.695238095231</v>
      </c>
      <c r="B110" s="191" t="s">
        <v>323</v>
      </c>
      <c r="C110" s="191" t="s">
        <v>323</v>
      </c>
      <c r="D110" s="191" t="s">
        <v>324</v>
      </c>
      <c r="E110" s="191" t="s">
        <v>325</v>
      </c>
      <c r="F110" s="191" t="s">
        <v>326</v>
      </c>
      <c r="G110" s="198">
        <v>3392</v>
      </c>
      <c r="H110" s="198">
        <v>5139</v>
      </c>
      <c r="I110" s="191" t="s">
        <v>327</v>
      </c>
      <c r="J110" s="191" t="s">
        <v>328</v>
      </c>
      <c r="K110" s="191" t="s">
        <v>329</v>
      </c>
      <c r="L110" s="191" t="s">
        <v>330</v>
      </c>
      <c r="M110" s="192">
        <v>0</v>
      </c>
      <c r="N110" s="200">
        <v>25000</v>
      </c>
    </row>
    <row r="111" spans="1:14" ht="12.75">
      <c r="A111" s="189">
        <v>179.359523809516</v>
      </c>
      <c r="B111" s="191" t="s">
        <v>323</v>
      </c>
      <c r="C111" s="191" t="s">
        <v>323</v>
      </c>
      <c r="D111" s="191" t="s">
        <v>324</v>
      </c>
      <c r="E111" s="191" t="s">
        <v>325</v>
      </c>
      <c r="F111" s="191" t="s">
        <v>326</v>
      </c>
      <c r="G111" s="198">
        <v>3392</v>
      </c>
      <c r="H111" s="198">
        <v>5151</v>
      </c>
      <c r="I111" s="191" t="s">
        <v>327</v>
      </c>
      <c r="J111" s="191" t="s">
        <v>328</v>
      </c>
      <c r="K111" s="191" t="s">
        <v>329</v>
      </c>
      <c r="L111" s="191" t="s">
        <v>330</v>
      </c>
      <c r="M111" s="192">
        <v>0</v>
      </c>
      <c r="N111" s="200">
        <v>65000</v>
      </c>
    </row>
    <row r="112" spans="1:14" ht="12.75">
      <c r="A112" s="189">
        <v>181.023809523801</v>
      </c>
      <c r="B112" s="191" t="s">
        <v>323</v>
      </c>
      <c r="C112" s="191" t="s">
        <v>323</v>
      </c>
      <c r="D112" s="191" t="s">
        <v>324</v>
      </c>
      <c r="E112" s="191" t="s">
        <v>325</v>
      </c>
      <c r="F112" s="191" t="s">
        <v>326</v>
      </c>
      <c r="G112" s="198">
        <v>3392</v>
      </c>
      <c r="H112" s="198">
        <v>5153</v>
      </c>
      <c r="I112" s="191" t="s">
        <v>327</v>
      </c>
      <c r="J112" s="191" t="s">
        <v>328</v>
      </c>
      <c r="K112" s="191" t="s">
        <v>329</v>
      </c>
      <c r="L112" s="191" t="s">
        <v>330</v>
      </c>
      <c r="M112" s="192">
        <v>0</v>
      </c>
      <c r="N112" s="200">
        <v>250000</v>
      </c>
    </row>
    <row r="113" spans="1:14" ht="12.75">
      <c r="A113" s="189">
        <v>182.688095238086</v>
      </c>
      <c r="B113" s="191" t="s">
        <v>323</v>
      </c>
      <c r="C113" s="191" t="s">
        <v>323</v>
      </c>
      <c r="D113" s="191" t="s">
        <v>324</v>
      </c>
      <c r="E113" s="191" t="s">
        <v>325</v>
      </c>
      <c r="F113" s="191" t="s">
        <v>326</v>
      </c>
      <c r="G113" s="198">
        <v>3392</v>
      </c>
      <c r="H113" s="198">
        <v>5154</v>
      </c>
      <c r="I113" s="191" t="s">
        <v>327</v>
      </c>
      <c r="J113" s="191" t="s">
        <v>328</v>
      </c>
      <c r="K113" s="191" t="s">
        <v>329</v>
      </c>
      <c r="L113" s="191" t="s">
        <v>330</v>
      </c>
      <c r="M113" s="192">
        <v>0</v>
      </c>
      <c r="N113" s="200">
        <v>100000</v>
      </c>
    </row>
    <row r="114" spans="1:14" ht="12.75">
      <c r="A114" s="189">
        <v>184.352380952371</v>
      </c>
      <c r="B114" s="191" t="s">
        <v>323</v>
      </c>
      <c r="C114" s="191" t="s">
        <v>323</v>
      </c>
      <c r="D114" s="191" t="s">
        <v>324</v>
      </c>
      <c r="E114" s="191" t="s">
        <v>325</v>
      </c>
      <c r="F114" s="191" t="s">
        <v>326</v>
      </c>
      <c r="G114" s="198">
        <v>3392</v>
      </c>
      <c r="H114" s="198">
        <v>5162</v>
      </c>
      <c r="I114" s="191" t="s">
        <v>327</v>
      </c>
      <c r="J114" s="191" t="s">
        <v>328</v>
      </c>
      <c r="K114" s="191" t="s">
        <v>329</v>
      </c>
      <c r="L114" s="191" t="s">
        <v>330</v>
      </c>
      <c r="M114" s="192">
        <v>0</v>
      </c>
      <c r="N114" s="200">
        <v>1000</v>
      </c>
    </row>
    <row r="115" spans="1:14" ht="12.75">
      <c r="A115" s="189">
        <v>186.016666666656</v>
      </c>
      <c r="B115" s="191" t="s">
        <v>323</v>
      </c>
      <c r="C115" s="191" t="s">
        <v>323</v>
      </c>
      <c r="D115" s="191" t="s">
        <v>324</v>
      </c>
      <c r="E115" s="191" t="s">
        <v>325</v>
      </c>
      <c r="F115" s="191" t="s">
        <v>326</v>
      </c>
      <c r="G115" s="198">
        <v>3392</v>
      </c>
      <c r="H115" s="198">
        <v>5169</v>
      </c>
      <c r="I115" s="191" t="s">
        <v>327</v>
      </c>
      <c r="J115" s="191" t="s">
        <v>328</v>
      </c>
      <c r="K115" s="191" t="s">
        <v>329</v>
      </c>
      <c r="L115" s="191" t="s">
        <v>330</v>
      </c>
      <c r="M115" s="192">
        <v>0</v>
      </c>
      <c r="N115" s="200">
        <v>40000</v>
      </c>
    </row>
    <row r="116" spans="1:14" ht="12.75">
      <c r="A116" s="189">
        <v>187.680952380941</v>
      </c>
      <c r="B116" s="191" t="s">
        <v>323</v>
      </c>
      <c r="C116" s="191" t="s">
        <v>323</v>
      </c>
      <c r="D116" s="191" t="s">
        <v>324</v>
      </c>
      <c r="E116" s="191" t="s">
        <v>325</v>
      </c>
      <c r="F116" s="191" t="s">
        <v>326</v>
      </c>
      <c r="G116" s="198">
        <v>3392</v>
      </c>
      <c r="H116" s="198">
        <v>5171</v>
      </c>
      <c r="I116" s="191" t="s">
        <v>327</v>
      </c>
      <c r="J116" s="191" t="s">
        <v>328</v>
      </c>
      <c r="K116" s="191" t="s">
        <v>329</v>
      </c>
      <c r="L116" s="191" t="s">
        <v>330</v>
      </c>
      <c r="M116" s="192">
        <v>0</v>
      </c>
      <c r="N116" s="200">
        <v>60000</v>
      </c>
    </row>
    <row r="117" spans="1:15" ht="12.75">
      <c r="A117" s="189">
        <v>189.345238095226</v>
      </c>
      <c r="B117" s="191" t="s">
        <v>323</v>
      </c>
      <c r="C117" s="191" t="s">
        <v>323</v>
      </c>
      <c r="D117" s="191" t="s">
        <v>324</v>
      </c>
      <c r="E117" s="191" t="s">
        <v>325</v>
      </c>
      <c r="F117" s="191" t="s">
        <v>326</v>
      </c>
      <c r="G117" s="198">
        <v>3392</v>
      </c>
      <c r="H117" s="198">
        <v>5424</v>
      </c>
      <c r="I117" s="191" t="s">
        <v>327</v>
      </c>
      <c r="J117" s="191" t="s">
        <v>328</v>
      </c>
      <c r="K117" s="191" t="s">
        <v>329</v>
      </c>
      <c r="L117" s="191" t="s">
        <v>330</v>
      </c>
      <c r="M117" s="192">
        <v>0</v>
      </c>
      <c r="N117" s="200">
        <v>3000</v>
      </c>
      <c r="O117" s="195"/>
    </row>
    <row r="118" spans="1:14" ht="12.75">
      <c r="A118" s="189">
        <v>191.009523809511</v>
      </c>
      <c r="B118" s="191" t="s">
        <v>323</v>
      </c>
      <c r="C118" s="191" t="s">
        <v>323</v>
      </c>
      <c r="D118" s="191" t="s">
        <v>324</v>
      </c>
      <c r="E118" s="191" t="s">
        <v>325</v>
      </c>
      <c r="F118" s="191" t="s">
        <v>326</v>
      </c>
      <c r="G118" s="198">
        <v>3399</v>
      </c>
      <c r="H118" s="198">
        <v>5021</v>
      </c>
      <c r="I118" s="191" t="s">
        <v>327</v>
      </c>
      <c r="J118" s="191" t="s">
        <v>328</v>
      </c>
      <c r="K118" s="191" t="s">
        <v>329</v>
      </c>
      <c r="L118" s="191" t="s">
        <v>330</v>
      </c>
      <c r="M118" s="192">
        <v>0</v>
      </c>
      <c r="N118" s="200">
        <v>15000</v>
      </c>
    </row>
    <row r="119" spans="1:14" ht="12.75">
      <c r="A119" s="189">
        <v>192.673809523795</v>
      </c>
      <c r="B119" s="191" t="s">
        <v>323</v>
      </c>
      <c r="C119" s="191" t="s">
        <v>323</v>
      </c>
      <c r="D119" s="191" t="s">
        <v>324</v>
      </c>
      <c r="E119" s="191" t="s">
        <v>325</v>
      </c>
      <c r="F119" s="191" t="s">
        <v>326</v>
      </c>
      <c r="G119" s="198">
        <v>3399</v>
      </c>
      <c r="H119" s="198">
        <v>5139</v>
      </c>
      <c r="I119" s="191" t="s">
        <v>327</v>
      </c>
      <c r="J119" s="191" t="s">
        <v>328</v>
      </c>
      <c r="K119" s="191" t="s">
        <v>329</v>
      </c>
      <c r="L119" s="191" t="s">
        <v>330</v>
      </c>
      <c r="M119" s="192">
        <v>0</v>
      </c>
      <c r="N119" s="200">
        <v>10000</v>
      </c>
    </row>
    <row r="120" spans="1:14" ht="12.75">
      <c r="A120" s="189">
        <v>194.33809523808</v>
      </c>
      <c r="B120" s="191" t="s">
        <v>323</v>
      </c>
      <c r="C120" s="191" t="s">
        <v>323</v>
      </c>
      <c r="D120" s="191" t="s">
        <v>324</v>
      </c>
      <c r="E120" s="191" t="s">
        <v>325</v>
      </c>
      <c r="F120" s="191" t="s">
        <v>326</v>
      </c>
      <c r="G120" s="198">
        <v>3399</v>
      </c>
      <c r="H120" s="198">
        <v>5175</v>
      </c>
      <c r="I120" s="191" t="s">
        <v>327</v>
      </c>
      <c r="J120" s="191" t="s">
        <v>328</v>
      </c>
      <c r="K120" s="191" t="s">
        <v>329</v>
      </c>
      <c r="L120" s="191" t="s">
        <v>330</v>
      </c>
      <c r="M120" s="192">
        <v>0</v>
      </c>
      <c r="N120" s="200">
        <v>2000</v>
      </c>
    </row>
    <row r="121" spans="1:14" ht="12.75">
      <c r="A121" s="189">
        <v>196.002380952365</v>
      </c>
      <c r="B121" s="191" t="s">
        <v>323</v>
      </c>
      <c r="C121" s="191" t="s">
        <v>323</v>
      </c>
      <c r="D121" s="191" t="s">
        <v>324</v>
      </c>
      <c r="E121" s="191" t="s">
        <v>325</v>
      </c>
      <c r="F121" s="191" t="s">
        <v>326</v>
      </c>
      <c r="G121" s="198">
        <v>3399</v>
      </c>
      <c r="H121" s="198">
        <v>5194</v>
      </c>
      <c r="I121" s="191" t="s">
        <v>327</v>
      </c>
      <c r="J121" s="191" t="s">
        <v>328</v>
      </c>
      <c r="K121" s="191" t="s">
        <v>329</v>
      </c>
      <c r="L121" s="191" t="s">
        <v>330</v>
      </c>
      <c r="M121" s="192">
        <v>0</v>
      </c>
      <c r="N121" s="200">
        <v>50000</v>
      </c>
    </row>
    <row r="122" spans="1:15" ht="12.75">
      <c r="A122" s="189">
        <v>197.66666666665</v>
      </c>
      <c r="B122" s="191" t="s">
        <v>323</v>
      </c>
      <c r="C122" s="191" t="s">
        <v>323</v>
      </c>
      <c r="D122" s="191" t="s">
        <v>324</v>
      </c>
      <c r="E122" s="191" t="s">
        <v>325</v>
      </c>
      <c r="F122" s="191" t="s">
        <v>326</v>
      </c>
      <c r="G122" s="198">
        <v>3399</v>
      </c>
      <c r="H122" s="198">
        <v>5492</v>
      </c>
      <c r="I122" s="191" t="s">
        <v>327</v>
      </c>
      <c r="J122" s="191" t="s">
        <v>328</v>
      </c>
      <c r="K122" s="191" t="s">
        <v>329</v>
      </c>
      <c r="L122" s="191" t="s">
        <v>330</v>
      </c>
      <c r="M122" s="192">
        <v>0</v>
      </c>
      <c r="N122" s="200">
        <v>33000</v>
      </c>
      <c r="O122" s="195"/>
    </row>
    <row r="123" spans="1:14" ht="12.75">
      <c r="A123" s="189">
        <v>199.330952380935</v>
      </c>
      <c r="B123" s="191" t="s">
        <v>323</v>
      </c>
      <c r="C123" s="191" t="s">
        <v>323</v>
      </c>
      <c r="D123" s="191" t="s">
        <v>324</v>
      </c>
      <c r="E123" s="191" t="s">
        <v>325</v>
      </c>
      <c r="F123" s="191" t="s">
        <v>326</v>
      </c>
      <c r="G123" s="198">
        <v>3419</v>
      </c>
      <c r="H123" s="198">
        <v>5139</v>
      </c>
      <c r="I123" s="191" t="s">
        <v>327</v>
      </c>
      <c r="J123" s="191" t="s">
        <v>328</v>
      </c>
      <c r="K123" s="191" t="s">
        <v>329</v>
      </c>
      <c r="L123" s="191" t="s">
        <v>330</v>
      </c>
      <c r="M123" s="192">
        <v>0</v>
      </c>
      <c r="N123" s="200">
        <v>5000</v>
      </c>
    </row>
    <row r="124" spans="1:14" ht="12.75">
      <c r="A124" s="189">
        <v>200.99523809522</v>
      </c>
      <c r="B124" s="191" t="s">
        <v>323</v>
      </c>
      <c r="C124" s="191" t="s">
        <v>323</v>
      </c>
      <c r="D124" s="191" t="s">
        <v>324</v>
      </c>
      <c r="E124" s="191" t="s">
        <v>325</v>
      </c>
      <c r="F124" s="191" t="s">
        <v>326</v>
      </c>
      <c r="G124" s="202">
        <v>3421</v>
      </c>
      <c r="H124" s="202">
        <v>5153</v>
      </c>
      <c r="I124" s="191" t="s">
        <v>327</v>
      </c>
      <c r="J124" s="191" t="s">
        <v>328</v>
      </c>
      <c r="K124" s="191" t="s">
        <v>329</v>
      </c>
      <c r="L124" s="191" t="s">
        <v>330</v>
      </c>
      <c r="M124" s="192">
        <v>0</v>
      </c>
      <c r="N124" s="200">
        <v>35000</v>
      </c>
    </row>
    <row r="125" spans="1:14" ht="12.75">
      <c r="A125" s="189">
        <v>202.659523809505</v>
      </c>
      <c r="B125" s="191" t="s">
        <v>323</v>
      </c>
      <c r="C125" s="191" t="s">
        <v>323</v>
      </c>
      <c r="D125" s="191" t="s">
        <v>324</v>
      </c>
      <c r="E125" s="191" t="s">
        <v>325</v>
      </c>
      <c r="F125" s="191" t="s">
        <v>326</v>
      </c>
      <c r="G125" s="202">
        <v>3421</v>
      </c>
      <c r="H125" s="202">
        <v>5154</v>
      </c>
      <c r="I125" s="191" t="s">
        <v>327</v>
      </c>
      <c r="J125" s="191" t="s">
        <v>328</v>
      </c>
      <c r="K125" s="191" t="s">
        <v>329</v>
      </c>
      <c r="L125" s="191" t="s">
        <v>330</v>
      </c>
      <c r="M125" s="192">
        <v>0</v>
      </c>
      <c r="N125" s="200">
        <v>3000</v>
      </c>
    </row>
    <row r="126" spans="1:15" ht="12.75">
      <c r="A126" s="189">
        <v>204.32380952379</v>
      </c>
      <c r="B126" s="191" t="s">
        <v>323</v>
      </c>
      <c r="C126" s="191" t="s">
        <v>323</v>
      </c>
      <c r="D126" s="191" t="s">
        <v>324</v>
      </c>
      <c r="E126" s="191" t="s">
        <v>325</v>
      </c>
      <c r="F126" s="191" t="s">
        <v>326</v>
      </c>
      <c r="G126" s="202">
        <v>3421</v>
      </c>
      <c r="H126" s="202">
        <v>5171</v>
      </c>
      <c r="I126" s="191" t="s">
        <v>327</v>
      </c>
      <c r="J126" s="191" t="s">
        <v>328</v>
      </c>
      <c r="K126" s="191" t="s">
        <v>329</v>
      </c>
      <c r="L126" s="191" t="s">
        <v>330</v>
      </c>
      <c r="M126" s="192">
        <v>0</v>
      </c>
      <c r="N126" s="200">
        <v>20000</v>
      </c>
      <c r="O126" s="195"/>
    </row>
    <row r="127" spans="1:14" ht="12.75">
      <c r="A127" s="189">
        <v>205.988095238075</v>
      </c>
      <c r="B127" s="191" t="s">
        <v>323</v>
      </c>
      <c r="C127" s="191" t="s">
        <v>323</v>
      </c>
      <c r="D127" s="191" t="s">
        <v>324</v>
      </c>
      <c r="E127" s="191" t="s">
        <v>325</v>
      </c>
      <c r="F127" s="191" t="s">
        <v>326</v>
      </c>
      <c r="G127" s="198">
        <v>3612</v>
      </c>
      <c r="H127" s="198">
        <v>5137</v>
      </c>
      <c r="I127" s="191" t="s">
        <v>327</v>
      </c>
      <c r="J127" s="191" t="s">
        <v>328</v>
      </c>
      <c r="K127" s="191" t="s">
        <v>329</v>
      </c>
      <c r="L127" s="191" t="s">
        <v>330</v>
      </c>
      <c r="M127" s="192">
        <v>0</v>
      </c>
      <c r="N127" s="200">
        <v>10000</v>
      </c>
    </row>
    <row r="128" spans="1:14" ht="12.75">
      <c r="A128" s="189">
        <v>207.65238095236</v>
      </c>
      <c r="B128" s="191" t="s">
        <v>323</v>
      </c>
      <c r="C128" s="191" t="s">
        <v>323</v>
      </c>
      <c r="D128" s="191" t="s">
        <v>324</v>
      </c>
      <c r="E128" s="191" t="s">
        <v>325</v>
      </c>
      <c r="F128" s="191" t="s">
        <v>326</v>
      </c>
      <c r="G128" s="198">
        <v>3612</v>
      </c>
      <c r="H128" s="198">
        <v>5139</v>
      </c>
      <c r="I128" s="191" t="s">
        <v>327</v>
      </c>
      <c r="J128" s="191" t="s">
        <v>328</v>
      </c>
      <c r="K128" s="191" t="s">
        <v>329</v>
      </c>
      <c r="L128" s="191" t="s">
        <v>330</v>
      </c>
      <c r="M128" s="192">
        <v>0</v>
      </c>
      <c r="N128" s="200">
        <v>2000</v>
      </c>
    </row>
    <row r="129" spans="1:14" ht="12.75">
      <c r="A129" s="189">
        <v>209.316666666645</v>
      </c>
      <c r="B129" s="191" t="s">
        <v>323</v>
      </c>
      <c r="C129" s="191" t="s">
        <v>323</v>
      </c>
      <c r="D129" s="191" t="s">
        <v>324</v>
      </c>
      <c r="E129" s="191" t="s">
        <v>325</v>
      </c>
      <c r="F129" s="191" t="s">
        <v>326</v>
      </c>
      <c r="G129" s="198">
        <v>3612</v>
      </c>
      <c r="H129" s="198">
        <v>5154</v>
      </c>
      <c r="I129" s="191" t="s">
        <v>327</v>
      </c>
      <c r="J129" s="191" t="s">
        <v>328</v>
      </c>
      <c r="K129" s="191" t="s">
        <v>329</v>
      </c>
      <c r="L129" s="191" t="s">
        <v>330</v>
      </c>
      <c r="M129" s="192">
        <v>0</v>
      </c>
      <c r="N129" s="200">
        <v>5000</v>
      </c>
    </row>
    <row r="130" spans="1:14" ht="12.75">
      <c r="A130" s="189">
        <v>210.98095238093</v>
      </c>
      <c r="B130" s="191" t="s">
        <v>323</v>
      </c>
      <c r="C130" s="191" t="s">
        <v>323</v>
      </c>
      <c r="D130" s="191" t="s">
        <v>324</v>
      </c>
      <c r="E130" s="191" t="s">
        <v>325</v>
      </c>
      <c r="F130" s="191" t="s">
        <v>326</v>
      </c>
      <c r="G130" s="198">
        <v>3612</v>
      </c>
      <c r="H130" s="198">
        <v>5166</v>
      </c>
      <c r="I130" s="191" t="s">
        <v>327</v>
      </c>
      <c r="J130" s="191" t="s">
        <v>328</v>
      </c>
      <c r="K130" s="191" t="s">
        <v>329</v>
      </c>
      <c r="L130" s="191" t="s">
        <v>330</v>
      </c>
      <c r="M130" s="192">
        <v>0</v>
      </c>
      <c r="N130" s="200">
        <v>5000</v>
      </c>
    </row>
    <row r="131" spans="1:14" ht="12.75">
      <c r="A131" s="189">
        <v>212.645238095215</v>
      </c>
      <c r="B131" s="191" t="s">
        <v>323</v>
      </c>
      <c r="C131" s="191" t="s">
        <v>323</v>
      </c>
      <c r="D131" s="191" t="s">
        <v>324</v>
      </c>
      <c r="E131" s="191" t="s">
        <v>325</v>
      </c>
      <c r="F131" s="191" t="s">
        <v>326</v>
      </c>
      <c r="G131" s="198">
        <v>3612</v>
      </c>
      <c r="H131" s="198">
        <v>5169</v>
      </c>
      <c r="I131" s="191" t="s">
        <v>327</v>
      </c>
      <c r="J131" s="191" t="s">
        <v>328</v>
      </c>
      <c r="K131" s="191" t="s">
        <v>329</v>
      </c>
      <c r="L131" s="191" t="s">
        <v>330</v>
      </c>
      <c r="M131" s="192">
        <v>0</v>
      </c>
      <c r="N131" s="200">
        <v>5000</v>
      </c>
    </row>
    <row r="132" spans="1:14" ht="12.75">
      <c r="A132" s="189">
        <v>214.3095238095</v>
      </c>
      <c r="B132" s="191" t="s">
        <v>323</v>
      </c>
      <c r="C132" s="191" t="s">
        <v>323</v>
      </c>
      <c r="D132" s="191" t="s">
        <v>324</v>
      </c>
      <c r="E132" s="191" t="s">
        <v>325</v>
      </c>
      <c r="F132" s="191" t="s">
        <v>326</v>
      </c>
      <c r="G132" s="198">
        <v>3612</v>
      </c>
      <c r="H132" s="198">
        <v>5171</v>
      </c>
      <c r="I132" s="191" t="s">
        <v>327</v>
      </c>
      <c r="J132" s="191" t="s">
        <v>328</v>
      </c>
      <c r="K132" s="191" t="s">
        <v>329</v>
      </c>
      <c r="L132" s="191" t="s">
        <v>330</v>
      </c>
      <c r="M132" s="192">
        <v>0</v>
      </c>
      <c r="N132" s="200">
        <v>10000</v>
      </c>
    </row>
    <row r="133" spans="1:15" ht="12.75">
      <c r="A133" s="189">
        <v>215.973809523785</v>
      </c>
      <c r="B133" s="191" t="s">
        <v>323</v>
      </c>
      <c r="C133" s="191" t="s">
        <v>323</v>
      </c>
      <c r="D133" s="191" t="s">
        <v>324</v>
      </c>
      <c r="E133" s="191" t="s">
        <v>325</v>
      </c>
      <c r="F133" s="191" t="s">
        <v>326</v>
      </c>
      <c r="G133" s="198">
        <v>3612</v>
      </c>
      <c r="H133" s="198">
        <v>5199</v>
      </c>
      <c r="I133" s="191" t="s">
        <v>327</v>
      </c>
      <c r="J133" s="191" t="s">
        <v>328</v>
      </c>
      <c r="K133" s="191" t="s">
        <v>329</v>
      </c>
      <c r="L133" s="191" t="s">
        <v>330</v>
      </c>
      <c r="M133" s="192">
        <v>0</v>
      </c>
      <c r="N133" s="200">
        <v>18000</v>
      </c>
      <c r="O133" s="195"/>
    </row>
    <row r="134" spans="1:14" ht="12.75">
      <c r="A134" s="189">
        <v>217.63809523807</v>
      </c>
      <c r="B134" s="191" t="s">
        <v>323</v>
      </c>
      <c r="C134" s="191" t="s">
        <v>323</v>
      </c>
      <c r="D134" s="191" t="s">
        <v>324</v>
      </c>
      <c r="E134" s="191" t="s">
        <v>325</v>
      </c>
      <c r="F134" s="191" t="s">
        <v>326</v>
      </c>
      <c r="G134" s="198">
        <v>3631</v>
      </c>
      <c r="H134" s="198">
        <v>5137</v>
      </c>
      <c r="I134" s="191" t="s">
        <v>327</v>
      </c>
      <c r="J134" s="191" t="s">
        <v>328</v>
      </c>
      <c r="K134" s="191" t="s">
        <v>329</v>
      </c>
      <c r="L134" s="191" t="s">
        <v>330</v>
      </c>
      <c r="M134" s="192">
        <v>0</v>
      </c>
      <c r="N134" s="200">
        <v>50000</v>
      </c>
    </row>
    <row r="135" spans="1:14" ht="12.75">
      <c r="A135" s="189">
        <v>219.302380952355</v>
      </c>
      <c r="B135" s="191" t="s">
        <v>323</v>
      </c>
      <c r="C135" s="191" t="s">
        <v>323</v>
      </c>
      <c r="D135" s="191" t="s">
        <v>324</v>
      </c>
      <c r="E135" s="191" t="s">
        <v>325</v>
      </c>
      <c r="F135" s="191" t="s">
        <v>326</v>
      </c>
      <c r="G135" s="198">
        <v>3631</v>
      </c>
      <c r="H135" s="198">
        <v>5139</v>
      </c>
      <c r="I135" s="191" t="s">
        <v>327</v>
      </c>
      <c r="J135" s="191" t="s">
        <v>328</v>
      </c>
      <c r="K135" s="191" t="s">
        <v>329</v>
      </c>
      <c r="L135" s="191" t="s">
        <v>330</v>
      </c>
      <c r="M135" s="192">
        <v>0</v>
      </c>
      <c r="N135" s="200">
        <v>5000</v>
      </c>
    </row>
    <row r="136" spans="1:14" ht="12.75">
      <c r="A136" s="189">
        <v>220.96666666664</v>
      </c>
      <c r="B136" s="191" t="s">
        <v>323</v>
      </c>
      <c r="C136" s="191" t="s">
        <v>323</v>
      </c>
      <c r="D136" s="191" t="s">
        <v>324</v>
      </c>
      <c r="E136" s="191" t="s">
        <v>325</v>
      </c>
      <c r="F136" s="191" t="s">
        <v>326</v>
      </c>
      <c r="G136" s="198">
        <v>3631</v>
      </c>
      <c r="H136" s="198">
        <v>5154</v>
      </c>
      <c r="I136" s="191" t="s">
        <v>327</v>
      </c>
      <c r="J136" s="191" t="s">
        <v>328</v>
      </c>
      <c r="K136" s="191" t="s">
        <v>329</v>
      </c>
      <c r="L136" s="191" t="s">
        <v>330</v>
      </c>
      <c r="M136" s="192">
        <v>0</v>
      </c>
      <c r="N136" s="200">
        <v>370000</v>
      </c>
    </row>
    <row r="137" spans="1:14" ht="12.75">
      <c r="A137" s="189">
        <v>222.630952380925</v>
      </c>
      <c r="B137" s="191" t="s">
        <v>323</v>
      </c>
      <c r="C137" s="191" t="s">
        <v>323</v>
      </c>
      <c r="D137" s="191" t="s">
        <v>324</v>
      </c>
      <c r="E137" s="191" t="s">
        <v>325</v>
      </c>
      <c r="F137" s="191" t="s">
        <v>326</v>
      </c>
      <c r="G137" s="198">
        <v>3631</v>
      </c>
      <c r="H137" s="198">
        <v>5171</v>
      </c>
      <c r="I137" s="191" t="s">
        <v>327</v>
      </c>
      <c r="J137" s="191" t="s">
        <v>328</v>
      </c>
      <c r="K137" s="191" t="s">
        <v>329</v>
      </c>
      <c r="L137" s="191" t="s">
        <v>330</v>
      </c>
      <c r="M137" s="192">
        <v>0</v>
      </c>
      <c r="N137" s="200">
        <v>200000</v>
      </c>
    </row>
    <row r="138" spans="1:15" ht="12.75">
      <c r="A138" s="189">
        <v>224.29523809521</v>
      </c>
      <c r="B138" s="191" t="s">
        <v>323</v>
      </c>
      <c r="C138" s="191" t="s">
        <v>323</v>
      </c>
      <c r="D138" s="191" t="s">
        <v>324</v>
      </c>
      <c r="E138" s="191" t="s">
        <v>325</v>
      </c>
      <c r="F138" s="191" t="s">
        <v>326</v>
      </c>
      <c r="G138" s="198">
        <v>3631</v>
      </c>
      <c r="H138" s="198">
        <v>6129</v>
      </c>
      <c r="I138" s="191" t="s">
        <v>327</v>
      </c>
      <c r="J138" s="191" t="s">
        <v>328</v>
      </c>
      <c r="K138" s="191" t="s">
        <v>329</v>
      </c>
      <c r="L138" s="191" t="s">
        <v>330</v>
      </c>
      <c r="M138" s="192">
        <v>0</v>
      </c>
      <c r="N138" s="200">
        <v>1000000</v>
      </c>
      <c r="O138" s="195"/>
    </row>
    <row r="139" spans="1:14" ht="12.75">
      <c r="A139" s="189">
        <v>225.959523809495</v>
      </c>
      <c r="B139" s="191" t="s">
        <v>323</v>
      </c>
      <c r="C139" s="191" t="s">
        <v>323</v>
      </c>
      <c r="D139" s="191" t="s">
        <v>324</v>
      </c>
      <c r="E139" s="191" t="s">
        <v>325</v>
      </c>
      <c r="F139" s="191" t="s">
        <v>326</v>
      </c>
      <c r="G139" s="198">
        <v>3632</v>
      </c>
      <c r="H139" s="198">
        <v>5021</v>
      </c>
      <c r="I139" s="191" t="s">
        <v>327</v>
      </c>
      <c r="J139" s="191" t="s">
        <v>328</v>
      </c>
      <c r="K139" s="191" t="s">
        <v>329</v>
      </c>
      <c r="L139" s="191" t="s">
        <v>330</v>
      </c>
      <c r="M139" s="192">
        <v>0</v>
      </c>
      <c r="N139" s="200">
        <v>25000</v>
      </c>
    </row>
    <row r="140" spans="1:14" ht="12.75">
      <c r="A140" s="189">
        <v>227.62380952378</v>
      </c>
      <c r="B140" s="191" t="s">
        <v>323</v>
      </c>
      <c r="C140" s="191" t="s">
        <v>323</v>
      </c>
      <c r="D140" s="191" t="s">
        <v>324</v>
      </c>
      <c r="E140" s="191" t="s">
        <v>325</v>
      </c>
      <c r="F140" s="191" t="s">
        <v>326</v>
      </c>
      <c r="G140" s="198">
        <v>3632</v>
      </c>
      <c r="H140" s="198">
        <v>5139</v>
      </c>
      <c r="I140" s="191" t="s">
        <v>327</v>
      </c>
      <c r="J140" s="191" t="s">
        <v>328</v>
      </c>
      <c r="K140" s="191" t="s">
        <v>329</v>
      </c>
      <c r="L140" s="191" t="s">
        <v>330</v>
      </c>
      <c r="M140" s="192">
        <v>0</v>
      </c>
      <c r="N140" s="200">
        <v>5000</v>
      </c>
    </row>
    <row r="141" spans="1:14" ht="12.75">
      <c r="A141" s="189">
        <v>229.288095238065</v>
      </c>
      <c r="B141" s="191" t="s">
        <v>323</v>
      </c>
      <c r="C141" s="191" t="s">
        <v>323</v>
      </c>
      <c r="D141" s="191" t="s">
        <v>324</v>
      </c>
      <c r="E141" s="191" t="s">
        <v>325</v>
      </c>
      <c r="F141" s="191" t="s">
        <v>326</v>
      </c>
      <c r="G141" s="198">
        <v>3632</v>
      </c>
      <c r="H141" s="198">
        <v>5151</v>
      </c>
      <c r="I141" s="191" t="s">
        <v>327</v>
      </c>
      <c r="J141" s="191" t="s">
        <v>328</v>
      </c>
      <c r="K141" s="191" t="s">
        <v>329</v>
      </c>
      <c r="L141" s="191" t="s">
        <v>330</v>
      </c>
      <c r="M141" s="192">
        <v>0</v>
      </c>
      <c r="N141" s="200">
        <v>10000</v>
      </c>
    </row>
    <row r="142" spans="1:14" ht="12.75">
      <c r="A142" s="189">
        <v>230.95238095235</v>
      </c>
      <c r="B142" s="191" t="s">
        <v>323</v>
      </c>
      <c r="C142" s="191" t="s">
        <v>323</v>
      </c>
      <c r="D142" s="191" t="s">
        <v>324</v>
      </c>
      <c r="E142" s="191" t="s">
        <v>325</v>
      </c>
      <c r="F142" s="191" t="s">
        <v>326</v>
      </c>
      <c r="G142" s="198">
        <v>3632</v>
      </c>
      <c r="H142" s="198">
        <v>5154</v>
      </c>
      <c r="I142" s="191" t="s">
        <v>327</v>
      </c>
      <c r="J142" s="191" t="s">
        <v>328</v>
      </c>
      <c r="K142" s="191" t="s">
        <v>329</v>
      </c>
      <c r="L142" s="191" t="s">
        <v>330</v>
      </c>
      <c r="M142" s="192">
        <v>0</v>
      </c>
      <c r="N142" s="200">
        <v>20000</v>
      </c>
    </row>
    <row r="143" spans="1:14" ht="12.75">
      <c r="A143" s="189">
        <v>232.616666666635</v>
      </c>
      <c r="B143" s="191" t="s">
        <v>323</v>
      </c>
      <c r="C143" s="191" t="s">
        <v>323</v>
      </c>
      <c r="D143" s="191" t="s">
        <v>324</v>
      </c>
      <c r="E143" s="191" t="s">
        <v>325</v>
      </c>
      <c r="F143" s="191" t="s">
        <v>326</v>
      </c>
      <c r="G143" s="198">
        <v>3632</v>
      </c>
      <c r="H143" s="198">
        <v>5168</v>
      </c>
      <c r="I143" s="191" t="s">
        <v>327</v>
      </c>
      <c r="J143" s="191" t="s">
        <v>328</v>
      </c>
      <c r="K143" s="191" t="s">
        <v>329</v>
      </c>
      <c r="L143" s="191" t="s">
        <v>330</v>
      </c>
      <c r="M143" s="192">
        <v>0</v>
      </c>
      <c r="N143" s="200">
        <v>1500</v>
      </c>
    </row>
    <row r="144" spans="1:14" ht="12.75">
      <c r="A144" s="189">
        <v>234.28095238092</v>
      </c>
      <c r="B144" s="191" t="s">
        <v>323</v>
      </c>
      <c r="C144" s="191" t="s">
        <v>323</v>
      </c>
      <c r="D144" s="191" t="s">
        <v>324</v>
      </c>
      <c r="E144" s="191" t="s">
        <v>325</v>
      </c>
      <c r="F144" s="191" t="s">
        <v>326</v>
      </c>
      <c r="G144" s="198">
        <v>3632</v>
      </c>
      <c r="H144" s="198">
        <v>5169</v>
      </c>
      <c r="I144" s="191" t="s">
        <v>327</v>
      </c>
      <c r="J144" s="191" t="s">
        <v>328</v>
      </c>
      <c r="K144" s="191" t="s">
        <v>329</v>
      </c>
      <c r="L144" s="191" t="s">
        <v>330</v>
      </c>
      <c r="M144" s="192">
        <v>0</v>
      </c>
      <c r="N144" s="200">
        <v>5000</v>
      </c>
    </row>
    <row r="145" spans="1:15" ht="12.75">
      <c r="A145" s="189">
        <v>235.945238095205</v>
      </c>
      <c r="B145" s="191" t="s">
        <v>323</v>
      </c>
      <c r="C145" s="191" t="s">
        <v>323</v>
      </c>
      <c r="D145" s="191" t="s">
        <v>324</v>
      </c>
      <c r="E145" s="191" t="s">
        <v>325</v>
      </c>
      <c r="F145" s="191" t="s">
        <v>326</v>
      </c>
      <c r="G145" s="198">
        <v>3632</v>
      </c>
      <c r="H145" s="198">
        <v>5171</v>
      </c>
      <c r="I145" s="191" t="s">
        <v>327</v>
      </c>
      <c r="J145" s="191" t="s">
        <v>328</v>
      </c>
      <c r="K145" s="191" t="s">
        <v>329</v>
      </c>
      <c r="L145" s="191" t="s">
        <v>330</v>
      </c>
      <c r="M145" s="192">
        <v>0</v>
      </c>
      <c r="N145" s="200">
        <v>10000</v>
      </c>
      <c r="O145" s="195"/>
    </row>
    <row r="146" spans="1:14" ht="12.75">
      <c r="A146" s="189">
        <v>237.60952380949</v>
      </c>
      <c r="B146" s="191" t="s">
        <v>323</v>
      </c>
      <c r="C146" s="191" t="s">
        <v>323</v>
      </c>
      <c r="D146" s="191" t="s">
        <v>324</v>
      </c>
      <c r="E146" s="191" t="s">
        <v>325</v>
      </c>
      <c r="F146" s="191" t="s">
        <v>326</v>
      </c>
      <c r="G146" s="198">
        <v>3639</v>
      </c>
      <c r="H146" s="198">
        <v>5139</v>
      </c>
      <c r="I146" s="191" t="s">
        <v>327</v>
      </c>
      <c r="J146" s="191" t="s">
        <v>328</v>
      </c>
      <c r="K146" s="191" t="s">
        <v>329</v>
      </c>
      <c r="L146" s="191" t="s">
        <v>330</v>
      </c>
      <c r="M146" s="192">
        <v>0</v>
      </c>
      <c r="N146" s="200">
        <v>20000</v>
      </c>
    </row>
    <row r="147" spans="1:14" ht="12.75">
      <c r="A147" s="189">
        <v>239.273809523775</v>
      </c>
      <c r="B147" s="191" t="s">
        <v>323</v>
      </c>
      <c r="C147" s="191" t="s">
        <v>323</v>
      </c>
      <c r="D147" s="191" t="s">
        <v>324</v>
      </c>
      <c r="E147" s="191" t="s">
        <v>325</v>
      </c>
      <c r="F147" s="191" t="s">
        <v>326</v>
      </c>
      <c r="G147" s="198">
        <v>3639</v>
      </c>
      <c r="H147" s="198">
        <v>5151</v>
      </c>
      <c r="I147" s="191" t="s">
        <v>327</v>
      </c>
      <c r="J147" s="191" t="s">
        <v>328</v>
      </c>
      <c r="K147" s="191" t="s">
        <v>329</v>
      </c>
      <c r="L147" s="191" t="s">
        <v>330</v>
      </c>
      <c r="M147" s="192">
        <v>0</v>
      </c>
      <c r="N147" s="200">
        <v>5000</v>
      </c>
    </row>
    <row r="148" spans="1:14" ht="12.75">
      <c r="A148" s="189">
        <v>240.93809523806</v>
      </c>
      <c r="B148" s="191" t="s">
        <v>323</v>
      </c>
      <c r="C148" s="191" t="s">
        <v>323</v>
      </c>
      <c r="D148" s="191" t="s">
        <v>324</v>
      </c>
      <c r="E148" s="191" t="s">
        <v>325</v>
      </c>
      <c r="F148" s="191" t="s">
        <v>326</v>
      </c>
      <c r="G148" s="198">
        <v>3639</v>
      </c>
      <c r="H148" s="198">
        <v>5153</v>
      </c>
      <c r="I148" s="191" t="s">
        <v>327</v>
      </c>
      <c r="J148" s="191" t="s">
        <v>328</v>
      </c>
      <c r="K148" s="191" t="s">
        <v>329</v>
      </c>
      <c r="L148" s="191" t="s">
        <v>330</v>
      </c>
      <c r="M148" s="192">
        <v>0</v>
      </c>
      <c r="N148" s="200">
        <v>30000</v>
      </c>
    </row>
    <row r="149" spans="1:14" ht="12.75">
      <c r="A149" s="189">
        <v>242.602380952345</v>
      </c>
      <c r="B149" s="191" t="s">
        <v>323</v>
      </c>
      <c r="C149" s="191" t="s">
        <v>323</v>
      </c>
      <c r="D149" s="191" t="s">
        <v>324</v>
      </c>
      <c r="E149" s="191" t="s">
        <v>325</v>
      </c>
      <c r="F149" s="191" t="s">
        <v>326</v>
      </c>
      <c r="G149" s="198">
        <v>3639</v>
      </c>
      <c r="H149" s="198">
        <v>5154</v>
      </c>
      <c r="I149" s="191" t="s">
        <v>327</v>
      </c>
      <c r="J149" s="191" t="s">
        <v>328</v>
      </c>
      <c r="K149" s="191" t="s">
        <v>329</v>
      </c>
      <c r="L149" s="191" t="s">
        <v>330</v>
      </c>
      <c r="M149" s="192">
        <v>0</v>
      </c>
      <c r="N149" s="200">
        <v>25000</v>
      </c>
    </row>
    <row r="150" spans="1:14" ht="12.75">
      <c r="A150" s="189">
        <v>244.26666666663</v>
      </c>
      <c r="B150" s="191" t="s">
        <v>323</v>
      </c>
      <c r="C150" s="191" t="s">
        <v>323</v>
      </c>
      <c r="D150" s="191" t="s">
        <v>324</v>
      </c>
      <c r="E150" s="191" t="s">
        <v>325</v>
      </c>
      <c r="F150" s="191" t="s">
        <v>326</v>
      </c>
      <c r="G150" s="198">
        <v>3639</v>
      </c>
      <c r="H150" s="198">
        <v>5164</v>
      </c>
      <c r="I150" s="191" t="s">
        <v>327</v>
      </c>
      <c r="J150" s="191" t="s">
        <v>328</v>
      </c>
      <c r="K150" s="191" t="s">
        <v>329</v>
      </c>
      <c r="L150" s="191" t="s">
        <v>330</v>
      </c>
      <c r="M150" s="192">
        <v>0</v>
      </c>
      <c r="N150" s="200">
        <v>10000</v>
      </c>
    </row>
    <row r="151" spans="1:14" ht="12.75">
      <c r="A151" s="189">
        <v>245.930952380915</v>
      </c>
      <c r="B151" s="191" t="s">
        <v>323</v>
      </c>
      <c r="C151" s="191" t="s">
        <v>323</v>
      </c>
      <c r="D151" s="191" t="s">
        <v>324</v>
      </c>
      <c r="E151" s="191" t="s">
        <v>325</v>
      </c>
      <c r="F151" s="191" t="s">
        <v>326</v>
      </c>
      <c r="G151" s="198">
        <v>3639</v>
      </c>
      <c r="H151" s="198">
        <v>5166</v>
      </c>
      <c r="I151" s="191" t="s">
        <v>327</v>
      </c>
      <c r="J151" s="191" t="s">
        <v>328</v>
      </c>
      <c r="K151" s="191" t="s">
        <v>329</v>
      </c>
      <c r="L151" s="191" t="s">
        <v>330</v>
      </c>
      <c r="M151" s="192">
        <v>0</v>
      </c>
      <c r="N151" s="200">
        <v>70000</v>
      </c>
    </row>
    <row r="152" spans="1:14" ht="12.75">
      <c r="A152" s="189">
        <v>247.5952380952</v>
      </c>
      <c r="B152" s="191" t="s">
        <v>323</v>
      </c>
      <c r="C152" s="191" t="s">
        <v>323</v>
      </c>
      <c r="D152" s="191" t="s">
        <v>324</v>
      </c>
      <c r="E152" s="191" t="s">
        <v>325</v>
      </c>
      <c r="F152" s="191" t="s">
        <v>326</v>
      </c>
      <c r="G152" s="198">
        <v>3639</v>
      </c>
      <c r="H152" s="198">
        <v>5169</v>
      </c>
      <c r="I152" s="191" t="s">
        <v>327</v>
      </c>
      <c r="J152" s="191" t="s">
        <v>328</v>
      </c>
      <c r="K152" s="191" t="s">
        <v>329</v>
      </c>
      <c r="L152" s="191" t="s">
        <v>330</v>
      </c>
      <c r="M152" s="192">
        <v>0</v>
      </c>
      <c r="N152" s="200">
        <v>105000</v>
      </c>
    </row>
    <row r="153" spans="1:14" ht="12.75">
      <c r="A153" s="189">
        <v>249.259523809485</v>
      </c>
      <c r="B153" s="191" t="s">
        <v>323</v>
      </c>
      <c r="C153" s="191" t="s">
        <v>323</v>
      </c>
      <c r="D153" s="191" t="s">
        <v>324</v>
      </c>
      <c r="E153" s="191" t="s">
        <v>325</v>
      </c>
      <c r="F153" s="191" t="s">
        <v>326</v>
      </c>
      <c r="G153" s="198">
        <v>3639</v>
      </c>
      <c r="H153" s="198">
        <v>5171</v>
      </c>
      <c r="I153" s="191" t="s">
        <v>327</v>
      </c>
      <c r="J153" s="191" t="s">
        <v>328</v>
      </c>
      <c r="K153" s="191" t="s">
        <v>329</v>
      </c>
      <c r="L153" s="191" t="s">
        <v>330</v>
      </c>
      <c r="M153" s="192">
        <v>0</v>
      </c>
      <c r="N153" s="200">
        <v>15000</v>
      </c>
    </row>
    <row r="154" spans="1:14" ht="12.75">
      <c r="A154" s="189">
        <v>250.92380952377</v>
      </c>
      <c r="B154" s="191" t="s">
        <v>323</v>
      </c>
      <c r="C154" s="191" t="s">
        <v>323</v>
      </c>
      <c r="D154" s="191" t="s">
        <v>324</v>
      </c>
      <c r="E154" s="191" t="s">
        <v>325</v>
      </c>
      <c r="F154" s="191" t="s">
        <v>326</v>
      </c>
      <c r="G154" s="198">
        <v>3639</v>
      </c>
      <c r="H154" s="198">
        <v>5361</v>
      </c>
      <c r="I154" s="191" t="s">
        <v>327</v>
      </c>
      <c r="J154" s="191" t="s">
        <v>328</v>
      </c>
      <c r="K154" s="191" t="s">
        <v>329</v>
      </c>
      <c r="L154" s="191" t="s">
        <v>330</v>
      </c>
      <c r="M154" s="192">
        <v>0</v>
      </c>
      <c r="N154" s="200">
        <v>1000</v>
      </c>
    </row>
    <row r="155" spans="1:14" ht="12.75">
      <c r="A155" s="189">
        <v>252.588095238054</v>
      </c>
      <c r="B155" s="191" t="s">
        <v>323</v>
      </c>
      <c r="C155" s="191" t="s">
        <v>323</v>
      </c>
      <c r="D155" s="191" t="s">
        <v>324</v>
      </c>
      <c r="E155" s="191" t="s">
        <v>325</v>
      </c>
      <c r="F155" s="191" t="s">
        <v>326</v>
      </c>
      <c r="G155" s="198">
        <v>3639</v>
      </c>
      <c r="H155" s="198">
        <v>5901</v>
      </c>
      <c r="I155" s="191" t="s">
        <v>327</v>
      </c>
      <c r="J155" s="191" t="s">
        <v>328</v>
      </c>
      <c r="K155" s="191" t="s">
        <v>329</v>
      </c>
      <c r="L155" s="191" t="s">
        <v>330</v>
      </c>
      <c r="M155" s="192">
        <v>0</v>
      </c>
      <c r="N155" s="200">
        <v>30000</v>
      </c>
    </row>
    <row r="156" spans="1:15" ht="12.75">
      <c r="A156" s="189">
        <v>254.252380952339</v>
      </c>
      <c r="B156" s="191" t="s">
        <v>323</v>
      </c>
      <c r="C156" s="191" t="s">
        <v>323</v>
      </c>
      <c r="D156" s="191" t="s">
        <v>324</v>
      </c>
      <c r="E156" s="191" t="s">
        <v>325</v>
      </c>
      <c r="F156" s="191" t="s">
        <v>326</v>
      </c>
      <c r="G156" s="198">
        <v>3639</v>
      </c>
      <c r="H156" s="198">
        <v>6130</v>
      </c>
      <c r="I156" s="191" t="s">
        <v>327</v>
      </c>
      <c r="J156" s="191" t="s">
        <v>328</v>
      </c>
      <c r="K156" s="191" t="s">
        <v>329</v>
      </c>
      <c r="L156" s="191" t="s">
        <v>330</v>
      </c>
      <c r="M156" s="192">
        <v>0</v>
      </c>
      <c r="N156" s="200">
        <v>50000</v>
      </c>
      <c r="O156" s="195"/>
    </row>
    <row r="157" spans="1:14" ht="12.75">
      <c r="A157" s="189">
        <v>255.916666666624</v>
      </c>
      <c r="B157" s="191" t="s">
        <v>323</v>
      </c>
      <c r="C157" s="191" t="s">
        <v>323</v>
      </c>
      <c r="D157" s="191" t="s">
        <v>324</v>
      </c>
      <c r="E157" s="191" t="s">
        <v>325</v>
      </c>
      <c r="F157" s="191" t="s">
        <v>326</v>
      </c>
      <c r="G157" s="198">
        <v>3722</v>
      </c>
      <c r="H157" s="198">
        <v>5139</v>
      </c>
      <c r="I157" s="191" t="s">
        <v>327</v>
      </c>
      <c r="J157" s="191" t="s">
        <v>328</v>
      </c>
      <c r="K157" s="191" t="s">
        <v>329</v>
      </c>
      <c r="L157" s="191" t="s">
        <v>330</v>
      </c>
      <c r="M157" s="192">
        <v>0</v>
      </c>
      <c r="N157" s="200">
        <v>1000</v>
      </c>
    </row>
    <row r="158" spans="1:14" ht="12.75">
      <c r="A158" s="189">
        <v>257.580952380909</v>
      </c>
      <c r="B158" s="191" t="s">
        <v>323</v>
      </c>
      <c r="C158" s="191" t="s">
        <v>323</v>
      </c>
      <c r="D158" s="191" t="s">
        <v>324</v>
      </c>
      <c r="E158" s="191" t="s">
        <v>325</v>
      </c>
      <c r="F158" s="191" t="s">
        <v>326</v>
      </c>
      <c r="G158" s="198">
        <v>3722</v>
      </c>
      <c r="H158" s="198">
        <v>5169</v>
      </c>
      <c r="I158" s="191" t="s">
        <v>327</v>
      </c>
      <c r="J158" s="191" t="s">
        <v>328</v>
      </c>
      <c r="K158" s="191" t="s">
        <v>329</v>
      </c>
      <c r="L158" s="191" t="s">
        <v>330</v>
      </c>
      <c r="M158" s="192">
        <v>0</v>
      </c>
      <c r="N158" s="200">
        <v>2700000</v>
      </c>
    </row>
    <row r="159" spans="1:14" ht="12.75">
      <c r="A159" s="189">
        <v>259.245238095194</v>
      </c>
      <c r="B159" s="191" t="s">
        <v>323</v>
      </c>
      <c r="C159" s="191" t="s">
        <v>323</v>
      </c>
      <c r="D159" s="191" t="s">
        <v>324</v>
      </c>
      <c r="E159" s="191" t="s">
        <v>325</v>
      </c>
      <c r="F159" s="191" t="s">
        <v>326</v>
      </c>
      <c r="G159" s="198">
        <v>3725</v>
      </c>
      <c r="H159" s="198">
        <v>5137</v>
      </c>
      <c r="I159" s="191" t="s">
        <v>327</v>
      </c>
      <c r="J159" s="191" t="s">
        <v>328</v>
      </c>
      <c r="K159" s="191" t="s">
        <v>329</v>
      </c>
      <c r="L159" s="191" t="s">
        <v>330</v>
      </c>
      <c r="M159" s="192">
        <v>0</v>
      </c>
      <c r="N159" s="200">
        <v>50000</v>
      </c>
    </row>
    <row r="160" spans="1:14" ht="12.75">
      <c r="A160" s="189">
        <v>260.909523809479</v>
      </c>
      <c r="B160" s="191" t="s">
        <v>323</v>
      </c>
      <c r="C160" s="191" t="s">
        <v>323</v>
      </c>
      <c r="D160" s="191" t="s">
        <v>324</v>
      </c>
      <c r="E160" s="191" t="s">
        <v>325</v>
      </c>
      <c r="F160" s="191" t="s">
        <v>326</v>
      </c>
      <c r="G160" s="198">
        <v>3725</v>
      </c>
      <c r="H160" s="198">
        <v>5139</v>
      </c>
      <c r="I160" s="191" t="s">
        <v>327</v>
      </c>
      <c r="J160" s="191" t="s">
        <v>328</v>
      </c>
      <c r="K160" s="191" t="s">
        <v>329</v>
      </c>
      <c r="L160" s="191" t="s">
        <v>330</v>
      </c>
      <c r="M160" s="192">
        <v>0</v>
      </c>
      <c r="N160" s="200">
        <v>3000</v>
      </c>
    </row>
    <row r="161" spans="1:14" ht="12.75">
      <c r="A161" s="189">
        <v>262.573809523764</v>
      </c>
      <c r="B161" s="191" t="s">
        <v>323</v>
      </c>
      <c r="C161" s="191" t="s">
        <v>323</v>
      </c>
      <c r="D161" s="191" t="s">
        <v>324</v>
      </c>
      <c r="E161" s="191" t="s">
        <v>325</v>
      </c>
      <c r="F161" s="191" t="s">
        <v>326</v>
      </c>
      <c r="G161" s="198">
        <v>3725</v>
      </c>
      <c r="H161" s="198">
        <v>5166</v>
      </c>
      <c r="I161" s="191" t="s">
        <v>327</v>
      </c>
      <c r="J161" s="191" t="s">
        <v>328</v>
      </c>
      <c r="K161" s="191" t="s">
        <v>329</v>
      </c>
      <c r="L161" s="191" t="s">
        <v>330</v>
      </c>
      <c r="M161" s="192">
        <v>0</v>
      </c>
      <c r="N161" s="200">
        <v>5000</v>
      </c>
    </row>
    <row r="162" spans="1:14" ht="12.75">
      <c r="A162" s="189">
        <v>264.238095238049</v>
      </c>
      <c r="B162" s="191" t="s">
        <v>323</v>
      </c>
      <c r="C162" s="191" t="s">
        <v>323</v>
      </c>
      <c r="D162" s="191" t="s">
        <v>324</v>
      </c>
      <c r="E162" s="191" t="s">
        <v>325</v>
      </c>
      <c r="F162" s="191" t="s">
        <v>326</v>
      </c>
      <c r="G162" s="198">
        <v>3725</v>
      </c>
      <c r="H162" s="198">
        <v>5169</v>
      </c>
      <c r="I162" s="191" t="s">
        <v>327</v>
      </c>
      <c r="J162" s="191" t="s">
        <v>328</v>
      </c>
      <c r="K162" s="191" t="s">
        <v>329</v>
      </c>
      <c r="L162" s="191" t="s">
        <v>330</v>
      </c>
      <c r="M162" s="192">
        <v>0</v>
      </c>
      <c r="N162" s="200">
        <v>1650000</v>
      </c>
    </row>
    <row r="163" spans="1:14" ht="12.75">
      <c r="A163" s="189">
        <v>265.902380952334</v>
      </c>
      <c r="B163" s="191" t="s">
        <v>323</v>
      </c>
      <c r="C163" s="191" t="s">
        <v>323</v>
      </c>
      <c r="D163" s="191" t="s">
        <v>324</v>
      </c>
      <c r="E163" s="191" t="s">
        <v>325</v>
      </c>
      <c r="F163" s="191" t="s">
        <v>326</v>
      </c>
      <c r="G163" s="198">
        <v>3725</v>
      </c>
      <c r="H163" s="198">
        <v>5151</v>
      </c>
      <c r="I163" s="191" t="s">
        <v>327</v>
      </c>
      <c r="J163" s="191" t="s">
        <v>328</v>
      </c>
      <c r="K163" s="191" t="s">
        <v>329</v>
      </c>
      <c r="L163" s="191" t="s">
        <v>330</v>
      </c>
      <c r="M163" s="192">
        <v>0</v>
      </c>
      <c r="N163" s="200">
        <v>1000</v>
      </c>
    </row>
    <row r="164" spans="1:14" ht="12.75">
      <c r="A164" s="189">
        <v>267.566666666619</v>
      </c>
      <c r="B164" s="191" t="s">
        <v>323</v>
      </c>
      <c r="C164" s="191" t="s">
        <v>323</v>
      </c>
      <c r="D164" s="191" t="s">
        <v>324</v>
      </c>
      <c r="E164" s="191" t="s">
        <v>325</v>
      </c>
      <c r="F164" s="191" t="s">
        <v>326</v>
      </c>
      <c r="G164" s="198">
        <v>3725</v>
      </c>
      <c r="H164" s="198">
        <v>5154</v>
      </c>
      <c r="I164" s="191" t="s">
        <v>327</v>
      </c>
      <c r="J164" s="191" t="s">
        <v>328</v>
      </c>
      <c r="K164" s="191" t="s">
        <v>329</v>
      </c>
      <c r="L164" s="191" t="s">
        <v>330</v>
      </c>
      <c r="M164" s="192">
        <v>0</v>
      </c>
      <c r="N164" s="200">
        <v>15000</v>
      </c>
    </row>
    <row r="165" spans="1:15" ht="12.75">
      <c r="A165" s="189">
        <v>269.230952380904</v>
      </c>
      <c r="B165" s="191" t="s">
        <v>323</v>
      </c>
      <c r="C165" s="191" t="s">
        <v>323</v>
      </c>
      <c r="D165" s="191" t="s">
        <v>324</v>
      </c>
      <c r="E165" s="191" t="s">
        <v>325</v>
      </c>
      <c r="F165" s="191" t="s">
        <v>326</v>
      </c>
      <c r="G165" s="198">
        <v>3725</v>
      </c>
      <c r="H165" s="198">
        <v>5171</v>
      </c>
      <c r="I165" s="191" t="s">
        <v>327</v>
      </c>
      <c r="J165" s="191" t="s">
        <v>328</v>
      </c>
      <c r="K165" s="191" t="s">
        <v>329</v>
      </c>
      <c r="L165" s="191" t="s">
        <v>330</v>
      </c>
      <c r="M165" s="192">
        <v>0</v>
      </c>
      <c r="N165" s="200">
        <v>80000</v>
      </c>
      <c r="O165" s="195"/>
    </row>
    <row r="166" spans="1:14" ht="12.75">
      <c r="A166" s="189">
        <v>270.895238095189</v>
      </c>
      <c r="B166" s="191" t="s">
        <v>323</v>
      </c>
      <c r="C166" s="191" t="s">
        <v>323</v>
      </c>
      <c r="D166" s="191" t="s">
        <v>324</v>
      </c>
      <c r="E166" s="191" t="s">
        <v>325</v>
      </c>
      <c r="F166" s="191" t="s">
        <v>326</v>
      </c>
      <c r="G166" s="198">
        <v>3729</v>
      </c>
      <c r="H166" s="198">
        <v>5169</v>
      </c>
      <c r="I166" s="191" t="s">
        <v>327</v>
      </c>
      <c r="J166" s="191" t="s">
        <v>328</v>
      </c>
      <c r="K166" s="191" t="s">
        <v>329</v>
      </c>
      <c r="L166" s="191" t="s">
        <v>330</v>
      </c>
      <c r="M166" s="192">
        <v>0</v>
      </c>
      <c r="N166" s="200">
        <v>30000</v>
      </c>
    </row>
    <row r="167" spans="1:14" ht="12.75">
      <c r="A167" s="189">
        <v>272.559523809474</v>
      </c>
      <c r="B167" s="191" t="s">
        <v>323</v>
      </c>
      <c r="C167" s="191" t="s">
        <v>323</v>
      </c>
      <c r="D167" s="191" t="s">
        <v>324</v>
      </c>
      <c r="E167" s="191" t="s">
        <v>325</v>
      </c>
      <c r="F167" s="191" t="s">
        <v>326</v>
      </c>
      <c r="G167" s="198">
        <v>3745</v>
      </c>
      <c r="H167" s="198">
        <v>5011</v>
      </c>
      <c r="I167" s="191" t="s">
        <v>327</v>
      </c>
      <c r="J167" s="191" t="s">
        <v>328</v>
      </c>
      <c r="K167" s="191" t="s">
        <v>329</v>
      </c>
      <c r="L167" s="191" t="s">
        <v>330</v>
      </c>
      <c r="M167" s="192">
        <v>0</v>
      </c>
      <c r="N167" s="200">
        <v>1400000</v>
      </c>
    </row>
    <row r="168" spans="1:14" ht="12.75">
      <c r="A168" s="189">
        <v>274.223809523759</v>
      </c>
      <c r="B168" s="191" t="s">
        <v>323</v>
      </c>
      <c r="C168" s="191" t="s">
        <v>323</v>
      </c>
      <c r="D168" s="191" t="s">
        <v>324</v>
      </c>
      <c r="E168" s="191" t="s">
        <v>325</v>
      </c>
      <c r="F168" s="191" t="s">
        <v>326</v>
      </c>
      <c r="G168" s="198">
        <v>3745</v>
      </c>
      <c r="H168" s="198">
        <v>5021</v>
      </c>
      <c r="I168" s="191" t="s">
        <v>327</v>
      </c>
      <c r="J168" s="191" t="s">
        <v>328</v>
      </c>
      <c r="K168" s="191" t="s">
        <v>329</v>
      </c>
      <c r="L168" s="191" t="s">
        <v>330</v>
      </c>
      <c r="M168" s="192">
        <v>0</v>
      </c>
      <c r="N168" s="200">
        <v>70000</v>
      </c>
    </row>
    <row r="169" spans="1:14" ht="12.75">
      <c r="A169" s="189">
        <v>275.888095238044</v>
      </c>
      <c r="B169" s="191" t="s">
        <v>323</v>
      </c>
      <c r="C169" s="191" t="s">
        <v>323</v>
      </c>
      <c r="D169" s="191" t="s">
        <v>324</v>
      </c>
      <c r="E169" s="191" t="s">
        <v>325</v>
      </c>
      <c r="F169" s="191" t="s">
        <v>326</v>
      </c>
      <c r="G169" s="198">
        <v>3745</v>
      </c>
      <c r="H169" s="198">
        <v>5031</v>
      </c>
      <c r="I169" s="191" t="s">
        <v>327</v>
      </c>
      <c r="J169" s="191" t="s">
        <v>328</v>
      </c>
      <c r="K169" s="191" t="s">
        <v>329</v>
      </c>
      <c r="L169" s="191" t="s">
        <v>330</v>
      </c>
      <c r="M169" s="192">
        <v>0</v>
      </c>
      <c r="N169" s="200">
        <f>CEILING(N167*0.25,1000)</f>
        <v>350000</v>
      </c>
    </row>
    <row r="170" spans="1:14" ht="12.75">
      <c r="A170" s="189">
        <v>277.552380952329</v>
      </c>
      <c r="B170" s="191" t="s">
        <v>323</v>
      </c>
      <c r="C170" s="191" t="s">
        <v>323</v>
      </c>
      <c r="D170" s="191" t="s">
        <v>324</v>
      </c>
      <c r="E170" s="191" t="s">
        <v>325</v>
      </c>
      <c r="F170" s="191" t="s">
        <v>326</v>
      </c>
      <c r="G170" s="198">
        <v>3745</v>
      </c>
      <c r="H170" s="198">
        <v>5032</v>
      </c>
      <c r="I170" s="191" t="s">
        <v>327</v>
      </c>
      <c r="J170" s="191" t="s">
        <v>328</v>
      </c>
      <c r="K170" s="191" t="s">
        <v>329</v>
      </c>
      <c r="L170" s="191" t="s">
        <v>330</v>
      </c>
      <c r="M170" s="192">
        <v>0</v>
      </c>
      <c r="N170" s="200">
        <f>CEILING(N167*0.09,1000)</f>
        <v>126000</v>
      </c>
    </row>
    <row r="171" spans="1:14" ht="12.75">
      <c r="A171" s="189">
        <v>279.216666666614</v>
      </c>
      <c r="B171" s="191" t="s">
        <v>323</v>
      </c>
      <c r="C171" s="191" t="s">
        <v>323</v>
      </c>
      <c r="D171" s="191" t="s">
        <v>324</v>
      </c>
      <c r="E171" s="191" t="s">
        <v>325</v>
      </c>
      <c r="F171" s="191" t="s">
        <v>326</v>
      </c>
      <c r="G171" s="198">
        <v>3745</v>
      </c>
      <c r="H171" s="198">
        <v>5132</v>
      </c>
      <c r="I171" s="191" t="s">
        <v>327</v>
      </c>
      <c r="J171" s="191" t="s">
        <v>328</v>
      </c>
      <c r="K171" s="191" t="s">
        <v>329</v>
      </c>
      <c r="L171" s="191" t="s">
        <v>330</v>
      </c>
      <c r="M171" s="192">
        <v>0</v>
      </c>
      <c r="N171" s="200">
        <v>5000</v>
      </c>
    </row>
    <row r="172" spans="1:14" ht="12.75">
      <c r="A172" s="189">
        <v>280.880952380899</v>
      </c>
      <c r="B172" s="191" t="s">
        <v>323</v>
      </c>
      <c r="C172" s="191" t="s">
        <v>323</v>
      </c>
      <c r="D172" s="191" t="s">
        <v>324</v>
      </c>
      <c r="E172" s="191" t="s">
        <v>325</v>
      </c>
      <c r="F172" s="191" t="s">
        <v>326</v>
      </c>
      <c r="G172" s="198">
        <v>3745</v>
      </c>
      <c r="H172" s="198">
        <v>5134</v>
      </c>
      <c r="I172" s="191" t="s">
        <v>327</v>
      </c>
      <c r="J172" s="191" t="s">
        <v>328</v>
      </c>
      <c r="K172" s="191" t="s">
        <v>329</v>
      </c>
      <c r="L172" s="191" t="s">
        <v>330</v>
      </c>
      <c r="M172" s="192">
        <v>0</v>
      </c>
      <c r="N172" s="200">
        <v>15000</v>
      </c>
    </row>
    <row r="173" spans="1:14" ht="12.75">
      <c r="A173" s="189">
        <v>282.545238095184</v>
      </c>
      <c r="B173" s="191" t="s">
        <v>323</v>
      </c>
      <c r="C173" s="191" t="s">
        <v>323</v>
      </c>
      <c r="D173" s="191" t="s">
        <v>324</v>
      </c>
      <c r="E173" s="191" t="s">
        <v>325</v>
      </c>
      <c r="F173" s="191" t="s">
        <v>326</v>
      </c>
      <c r="G173" s="198">
        <v>3745</v>
      </c>
      <c r="H173" s="198">
        <v>5137</v>
      </c>
      <c r="I173" s="191" t="s">
        <v>327</v>
      </c>
      <c r="J173" s="191" t="s">
        <v>328</v>
      </c>
      <c r="K173" s="191" t="s">
        <v>329</v>
      </c>
      <c r="L173" s="191" t="s">
        <v>330</v>
      </c>
      <c r="M173" s="192">
        <v>0</v>
      </c>
      <c r="N173" s="200">
        <v>20000</v>
      </c>
    </row>
    <row r="174" spans="1:14" ht="12.75">
      <c r="A174" s="189">
        <v>284.209523809469</v>
      </c>
      <c r="B174" s="191" t="s">
        <v>323</v>
      </c>
      <c r="C174" s="191" t="s">
        <v>323</v>
      </c>
      <c r="D174" s="191" t="s">
        <v>324</v>
      </c>
      <c r="E174" s="191" t="s">
        <v>325</v>
      </c>
      <c r="F174" s="191" t="s">
        <v>326</v>
      </c>
      <c r="G174" s="198">
        <v>3745</v>
      </c>
      <c r="H174" s="198">
        <v>5139</v>
      </c>
      <c r="I174" s="191" t="s">
        <v>327</v>
      </c>
      <c r="J174" s="191" t="s">
        <v>328</v>
      </c>
      <c r="K174" s="191" t="s">
        <v>329</v>
      </c>
      <c r="L174" s="191" t="s">
        <v>330</v>
      </c>
      <c r="M174" s="192">
        <v>0</v>
      </c>
      <c r="N174" s="200">
        <v>70000</v>
      </c>
    </row>
    <row r="175" spans="1:14" ht="12.75">
      <c r="A175" s="189">
        <v>285.873809523754</v>
      </c>
      <c r="B175" s="191" t="s">
        <v>323</v>
      </c>
      <c r="C175" s="191" t="s">
        <v>323</v>
      </c>
      <c r="D175" s="191" t="s">
        <v>324</v>
      </c>
      <c r="E175" s="191" t="s">
        <v>325</v>
      </c>
      <c r="F175" s="191" t="s">
        <v>326</v>
      </c>
      <c r="G175" s="198">
        <v>3745</v>
      </c>
      <c r="H175" s="198">
        <v>5156</v>
      </c>
      <c r="I175" s="191" t="s">
        <v>327</v>
      </c>
      <c r="J175" s="191" t="s">
        <v>328</v>
      </c>
      <c r="K175" s="191" t="s">
        <v>329</v>
      </c>
      <c r="L175" s="191" t="s">
        <v>330</v>
      </c>
      <c r="M175" s="192">
        <v>0</v>
      </c>
      <c r="N175" s="200">
        <v>60000</v>
      </c>
    </row>
    <row r="176" spans="1:14" ht="12.75">
      <c r="A176" s="189">
        <v>287.538095238039</v>
      </c>
      <c r="B176" s="191" t="s">
        <v>323</v>
      </c>
      <c r="C176" s="191" t="s">
        <v>323</v>
      </c>
      <c r="D176" s="191" t="s">
        <v>324</v>
      </c>
      <c r="E176" s="191" t="s">
        <v>325</v>
      </c>
      <c r="F176" s="191" t="s">
        <v>326</v>
      </c>
      <c r="G176" s="198">
        <v>3745</v>
      </c>
      <c r="H176" s="198">
        <v>5162</v>
      </c>
      <c r="I176" s="191" t="s">
        <v>327</v>
      </c>
      <c r="J176" s="191" t="s">
        <v>328</v>
      </c>
      <c r="K176" s="191" t="s">
        <v>329</v>
      </c>
      <c r="L176" s="191" t="s">
        <v>330</v>
      </c>
      <c r="M176" s="192">
        <v>0</v>
      </c>
      <c r="N176" s="200">
        <v>3500</v>
      </c>
    </row>
    <row r="177" spans="1:14" ht="12.75">
      <c r="A177" s="189">
        <v>289.202380952324</v>
      </c>
      <c r="B177" s="191" t="s">
        <v>323</v>
      </c>
      <c r="C177" s="191" t="s">
        <v>323</v>
      </c>
      <c r="D177" s="191" t="s">
        <v>324</v>
      </c>
      <c r="E177" s="191" t="s">
        <v>325</v>
      </c>
      <c r="F177" s="191" t="s">
        <v>326</v>
      </c>
      <c r="G177" s="198">
        <v>3745</v>
      </c>
      <c r="H177" s="198">
        <v>5164</v>
      </c>
      <c r="I177" s="191" t="s">
        <v>327</v>
      </c>
      <c r="J177" s="191" t="s">
        <v>328</v>
      </c>
      <c r="K177" s="191" t="s">
        <v>329</v>
      </c>
      <c r="L177" s="191" t="s">
        <v>330</v>
      </c>
      <c r="M177" s="192">
        <v>0</v>
      </c>
      <c r="N177" s="200">
        <v>10000</v>
      </c>
    </row>
    <row r="178" spans="1:14" ht="12.75">
      <c r="A178" s="189">
        <v>290.866666666609</v>
      </c>
      <c r="B178" s="191" t="s">
        <v>323</v>
      </c>
      <c r="C178" s="191" t="s">
        <v>323</v>
      </c>
      <c r="D178" s="191" t="s">
        <v>324</v>
      </c>
      <c r="E178" s="191" t="s">
        <v>325</v>
      </c>
      <c r="F178" s="191" t="s">
        <v>326</v>
      </c>
      <c r="G178" s="198">
        <v>3745</v>
      </c>
      <c r="H178" s="198">
        <v>5166</v>
      </c>
      <c r="I178" s="191" t="s">
        <v>327</v>
      </c>
      <c r="J178" s="191" t="s">
        <v>328</v>
      </c>
      <c r="K178" s="191" t="s">
        <v>329</v>
      </c>
      <c r="L178" s="191" t="s">
        <v>330</v>
      </c>
      <c r="M178" s="192">
        <v>0</v>
      </c>
      <c r="N178" s="200">
        <v>2000</v>
      </c>
    </row>
    <row r="179" spans="1:14" ht="12.75">
      <c r="A179" s="189">
        <v>292.530952380894</v>
      </c>
      <c r="B179" s="191" t="s">
        <v>323</v>
      </c>
      <c r="C179" s="191" t="s">
        <v>323</v>
      </c>
      <c r="D179" s="191" t="s">
        <v>324</v>
      </c>
      <c r="E179" s="191" t="s">
        <v>325</v>
      </c>
      <c r="F179" s="191" t="s">
        <v>326</v>
      </c>
      <c r="G179" s="198">
        <v>3745</v>
      </c>
      <c r="H179" s="198">
        <v>5169</v>
      </c>
      <c r="I179" s="191" t="s">
        <v>327</v>
      </c>
      <c r="J179" s="191" t="s">
        <v>328</v>
      </c>
      <c r="K179" s="191" t="s">
        <v>329</v>
      </c>
      <c r="L179" s="191" t="s">
        <v>330</v>
      </c>
      <c r="M179" s="192">
        <v>0</v>
      </c>
      <c r="N179" s="200">
        <v>10000</v>
      </c>
    </row>
    <row r="180" spans="1:14" ht="12.75">
      <c r="A180" s="189">
        <v>294.195238095179</v>
      </c>
      <c r="B180" s="191" t="s">
        <v>323</v>
      </c>
      <c r="C180" s="191" t="s">
        <v>323</v>
      </c>
      <c r="D180" s="191" t="s">
        <v>324</v>
      </c>
      <c r="E180" s="191" t="s">
        <v>325</v>
      </c>
      <c r="F180" s="191" t="s">
        <v>326</v>
      </c>
      <c r="G180" s="198">
        <v>3745</v>
      </c>
      <c r="H180" s="198">
        <v>5171</v>
      </c>
      <c r="I180" s="191" t="s">
        <v>327</v>
      </c>
      <c r="J180" s="191" t="s">
        <v>328</v>
      </c>
      <c r="K180" s="191" t="s">
        <v>329</v>
      </c>
      <c r="L180" s="191" t="s">
        <v>330</v>
      </c>
      <c r="M180" s="192">
        <v>0</v>
      </c>
      <c r="N180" s="200">
        <v>150000</v>
      </c>
    </row>
    <row r="181" spans="1:14" ht="12.75">
      <c r="A181" s="189">
        <v>295.859523809464</v>
      </c>
      <c r="B181" s="191" t="s">
        <v>323</v>
      </c>
      <c r="C181" s="191" t="s">
        <v>323</v>
      </c>
      <c r="D181" s="191" t="s">
        <v>324</v>
      </c>
      <c r="E181" s="191" t="s">
        <v>325</v>
      </c>
      <c r="F181" s="191" t="s">
        <v>326</v>
      </c>
      <c r="G181" s="198">
        <v>3745</v>
      </c>
      <c r="H181" s="198">
        <v>5175</v>
      </c>
      <c r="I181" s="191" t="s">
        <v>327</v>
      </c>
      <c r="J181" s="191" t="s">
        <v>328</v>
      </c>
      <c r="K181" s="191" t="s">
        <v>329</v>
      </c>
      <c r="L181" s="191" t="s">
        <v>330</v>
      </c>
      <c r="M181" s="192">
        <v>0</v>
      </c>
      <c r="N181" s="200">
        <v>1000</v>
      </c>
    </row>
    <row r="182" spans="1:14" ht="12.75">
      <c r="A182" s="189">
        <v>297.523809523749</v>
      </c>
      <c r="B182" s="191" t="s">
        <v>323</v>
      </c>
      <c r="C182" s="191" t="s">
        <v>323</v>
      </c>
      <c r="D182" s="191" t="s">
        <v>324</v>
      </c>
      <c r="E182" s="191" t="s">
        <v>325</v>
      </c>
      <c r="F182" s="191" t="s">
        <v>326</v>
      </c>
      <c r="G182" s="198">
        <v>3745</v>
      </c>
      <c r="H182" s="198">
        <v>5424</v>
      </c>
      <c r="I182" s="191" t="s">
        <v>327</v>
      </c>
      <c r="J182" s="191" t="s">
        <v>328</v>
      </c>
      <c r="K182" s="191" t="s">
        <v>329</v>
      </c>
      <c r="L182" s="191" t="s">
        <v>330</v>
      </c>
      <c r="M182" s="192">
        <v>0</v>
      </c>
      <c r="N182" s="200">
        <v>5000</v>
      </c>
    </row>
    <row r="183" spans="1:14" ht="12.75">
      <c r="A183" s="189">
        <v>299.188095238034</v>
      </c>
      <c r="B183" s="191" t="s">
        <v>323</v>
      </c>
      <c r="C183" s="191" t="s">
        <v>323</v>
      </c>
      <c r="D183" s="191" t="s">
        <v>324</v>
      </c>
      <c r="E183" s="191" t="s">
        <v>325</v>
      </c>
      <c r="F183" s="191" t="s">
        <v>326</v>
      </c>
      <c r="G183" s="198">
        <v>3745</v>
      </c>
      <c r="H183" s="198">
        <v>6122</v>
      </c>
      <c r="I183" s="191" t="s">
        <v>327</v>
      </c>
      <c r="J183" s="191" t="s">
        <v>328</v>
      </c>
      <c r="K183" s="191" t="s">
        <v>329</v>
      </c>
      <c r="L183" s="191" t="s">
        <v>330</v>
      </c>
      <c r="M183" s="192">
        <v>0</v>
      </c>
      <c r="N183" s="200">
        <v>1200000</v>
      </c>
    </row>
    <row r="184" spans="1:14" ht="12.75">
      <c r="A184" s="189">
        <v>314.166666666598</v>
      </c>
      <c r="B184" s="191" t="s">
        <v>323</v>
      </c>
      <c r="C184" s="191" t="s">
        <v>323</v>
      </c>
      <c r="D184" s="191" t="s">
        <v>324</v>
      </c>
      <c r="E184" s="191" t="s">
        <v>325</v>
      </c>
      <c r="F184" s="191" t="s">
        <v>326</v>
      </c>
      <c r="G184" s="198">
        <v>4351</v>
      </c>
      <c r="H184" s="198">
        <v>5151</v>
      </c>
      <c r="I184" s="191" t="s">
        <v>327</v>
      </c>
      <c r="J184" s="191" t="s">
        <v>328</v>
      </c>
      <c r="K184" s="191" t="s">
        <v>329</v>
      </c>
      <c r="L184" s="191" t="s">
        <v>330</v>
      </c>
      <c r="M184" s="192">
        <v>0</v>
      </c>
      <c r="N184" s="200">
        <v>150000</v>
      </c>
    </row>
    <row r="185" spans="1:14" ht="12.75">
      <c r="A185" s="189">
        <v>315.830952380883</v>
      </c>
      <c r="B185" s="191" t="s">
        <v>323</v>
      </c>
      <c r="C185" s="191" t="s">
        <v>323</v>
      </c>
      <c r="D185" s="191" t="s">
        <v>324</v>
      </c>
      <c r="E185" s="191" t="s">
        <v>325</v>
      </c>
      <c r="F185" s="191" t="s">
        <v>326</v>
      </c>
      <c r="G185" s="198">
        <v>4351</v>
      </c>
      <c r="H185" s="198">
        <v>5153</v>
      </c>
      <c r="I185" s="191" t="s">
        <v>327</v>
      </c>
      <c r="J185" s="191" t="s">
        <v>328</v>
      </c>
      <c r="K185" s="191" t="s">
        <v>329</v>
      </c>
      <c r="L185" s="191" t="s">
        <v>330</v>
      </c>
      <c r="M185" s="192">
        <v>0</v>
      </c>
      <c r="N185" s="200">
        <v>400000</v>
      </c>
    </row>
    <row r="186" spans="1:14" ht="12.75">
      <c r="A186" s="189">
        <v>317.495238095168</v>
      </c>
      <c r="B186" s="191" t="s">
        <v>323</v>
      </c>
      <c r="C186" s="191" t="s">
        <v>323</v>
      </c>
      <c r="D186" s="191" t="s">
        <v>324</v>
      </c>
      <c r="E186" s="191" t="s">
        <v>325</v>
      </c>
      <c r="F186" s="191" t="s">
        <v>326</v>
      </c>
      <c r="G186" s="198">
        <v>4351</v>
      </c>
      <c r="H186" s="198">
        <v>5154</v>
      </c>
      <c r="I186" s="191" t="s">
        <v>327</v>
      </c>
      <c r="J186" s="191" t="s">
        <v>328</v>
      </c>
      <c r="K186" s="191" t="s">
        <v>329</v>
      </c>
      <c r="L186" s="191" t="s">
        <v>330</v>
      </c>
      <c r="M186" s="192">
        <v>0</v>
      </c>
      <c r="N186" s="200">
        <v>75000</v>
      </c>
    </row>
    <row r="187" spans="1:14" ht="12.75">
      <c r="A187" s="189">
        <v>327.480952380878</v>
      </c>
      <c r="B187" s="191" t="s">
        <v>323</v>
      </c>
      <c r="C187" s="191" t="s">
        <v>323</v>
      </c>
      <c r="D187" s="191" t="s">
        <v>324</v>
      </c>
      <c r="E187" s="191" t="s">
        <v>325</v>
      </c>
      <c r="F187" s="191" t="s">
        <v>326</v>
      </c>
      <c r="G187" s="198">
        <v>4351</v>
      </c>
      <c r="H187" s="198">
        <v>5169</v>
      </c>
      <c r="I187" s="191" t="s">
        <v>327</v>
      </c>
      <c r="J187" s="191" t="s">
        <v>328</v>
      </c>
      <c r="K187" s="191" t="s">
        <v>329</v>
      </c>
      <c r="L187" s="191" t="s">
        <v>330</v>
      </c>
      <c r="M187" s="192">
        <v>0</v>
      </c>
      <c r="N187" s="200">
        <v>50000</v>
      </c>
    </row>
    <row r="188" spans="1:14" ht="12.75">
      <c r="A188" s="189">
        <v>329.145238095163</v>
      </c>
      <c r="B188" s="191" t="s">
        <v>323</v>
      </c>
      <c r="C188" s="191" t="s">
        <v>323</v>
      </c>
      <c r="D188" s="191" t="s">
        <v>324</v>
      </c>
      <c r="E188" s="191" t="s">
        <v>325</v>
      </c>
      <c r="F188" s="191" t="s">
        <v>326</v>
      </c>
      <c r="G188" s="198">
        <v>4351</v>
      </c>
      <c r="H188" s="198">
        <v>5171</v>
      </c>
      <c r="I188" s="191" t="s">
        <v>327</v>
      </c>
      <c r="J188" s="191" t="s">
        <v>328</v>
      </c>
      <c r="K188" s="191" t="s">
        <v>329</v>
      </c>
      <c r="L188" s="191" t="s">
        <v>330</v>
      </c>
      <c r="M188" s="192">
        <v>0</v>
      </c>
      <c r="N188" s="200">
        <v>85000</v>
      </c>
    </row>
    <row r="189" spans="1:14" ht="12.75">
      <c r="A189" s="189">
        <v>332.473809523733</v>
      </c>
      <c r="B189" s="191" t="s">
        <v>323</v>
      </c>
      <c r="C189" s="191" t="s">
        <v>323</v>
      </c>
      <c r="D189" s="191" t="s">
        <v>324</v>
      </c>
      <c r="E189" s="191" t="s">
        <v>325</v>
      </c>
      <c r="F189" s="191" t="s">
        <v>326</v>
      </c>
      <c r="G189" s="198">
        <v>4351</v>
      </c>
      <c r="H189" s="198">
        <v>5175</v>
      </c>
      <c r="I189" s="191" t="s">
        <v>327</v>
      </c>
      <c r="J189" s="191" t="s">
        <v>328</v>
      </c>
      <c r="K189" s="191" t="s">
        <v>329</v>
      </c>
      <c r="L189" s="191" t="s">
        <v>330</v>
      </c>
      <c r="M189" s="192">
        <v>0</v>
      </c>
      <c r="N189" s="200">
        <v>700</v>
      </c>
    </row>
    <row r="190" spans="1:14" ht="12.75">
      <c r="A190" s="189">
        <v>334.138095238018</v>
      </c>
      <c r="B190" s="191" t="s">
        <v>323</v>
      </c>
      <c r="C190" s="191" t="s">
        <v>323</v>
      </c>
      <c r="D190" s="191" t="s">
        <v>324</v>
      </c>
      <c r="E190" s="191" t="s">
        <v>325</v>
      </c>
      <c r="F190" s="191" t="s">
        <v>326</v>
      </c>
      <c r="G190" s="203">
        <v>4351</v>
      </c>
      <c r="H190" s="203">
        <v>5194</v>
      </c>
      <c r="I190" s="191" t="s">
        <v>327</v>
      </c>
      <c r="J190" s="191" t="s">
        <v>328</v>
      </c>
      <c r="K190" s="191" t="s">
        <v>329</v>
      </c>
      <c r="L190" s="191" t="s">
        <v>330</v>
      </c>
      <c r="M190" s="192">
        <v>0</v>
      </c>
      <c r="N190" s="200">
        <v>10000</v>
      </c>
    </row>
    <row r="191" spans="1:15" ht="12.75">
      <c r="A191" s="189">
        <v>339.130952380873</v>
      </c>
      <c r="B191" s="191" t="s">
        <v>323</v>
      </c>
      <c r="C191" s="191" t="s">
        <v>323</v>
      </c>
      <c r="D191" s="191" t="s">
        <v>324</v>
      </c>
      <c r="E191" s="191" t="s">
        <v>325</v>
      </c>
      <c r="F191" s="191" t="s">
        <v>326</v>
      </c>
      <c r="G191" s="198">
        <v>4351</v>
      </c>
      <c r="H191" s="198">
        <v>5909</v>
      </c>
      <c r="I191" s="191" t="s">
        <v>327</v>
      </c>
      <c r="J191" s="191" t="s">
        <v>328</v>
      </c>
      <c r="K191" s="191" t="s">
        <v>329</v>
      </c>
      <c r="L191" s="191" t="s">
        <v>330</v>
      </c>
      <c r="M191" s="192">
        <v>0</v>
      </c>
      <c r="N191" s="200">
        <v>150000</v>
      </c>
      <c r="O191" s="195"/>
    </row>
    <row r="192" spans="1:15" ht="12.75">
      <c r="A192" s="189">
        <v>300.852380952319</v>
      </c>
      <c r="B192" s="191" t="s">
        <v>323</v>
      </c>
      <c r="C192" s="191" t="s">
        <v>323</v>
      </c>
      <c r="D192" s="191" t="s">
        <v>324</v>
      </c>
      <c r="E192" s="191" t="s">
        <v>325</v>
      </c>
      <c r="F192" s="191" t="s">
        <v>326</v>
      </c>
      <c r="G192" s="198">
        <v>4351</v>
      </c>
      <c r="H192" s="198">
        <v>5011</v>
      </c>
      <c r="I192" s="191" t="s">
        <v>327</v>
      </c>
      <c r="J192" s="191" t="s">
        <v>328</v>
      </c>
      <c r="K192" s="194" t="s">
        <v>333</v>
      </c>
      <c r="L192" s="191" t="s">
        <v>330</v>
      </c>
      <c r="M192" s="192">
        <v>0</v>
      </c>
      <c r="N192" s="200">
        <v>1150000</v>
      </c>
      <c r="O192" s="195"/>
    </row>
    <row r="193" spans="1:14" ht="12.75">
      <c r="A193" s="189">
        <v>302.516666666604</v>
      </c>
      <c r="B193" s="191" t="s">
        <v>323</v>
      </c>
      <c r="C193" s="191" t="s">
        <v>323</v>
      </c>
      <c r="D193" s="191" t="s">
        <v>324</v>
      </c>
      <c r="E193" s="191" t="s">
        <v>325</v>
      </c>
      <c r="F193" s="191" t="s">
        <v>326</v>
      </c>
      <c r="G193" s="198">
        <v>4351</v>
      </c>
      <c r="H193" s="198">
        <v>5021</v>
      </c>
      <c r="I193" s="191" t="s">
        <v>327</v>
      </c>
      <c r="J193" s="191" t="s">
        <v>328</v>
      </c>
      <c r="K193" s="194" t="s">
        <v>333</v>
      </c>
      <c r="L193" s="191" t="s">
        <v>330</v>
      </c>
      <c r="M193" s="192">
        <v>0</v>
      </c>
      <c r="N193" s="200">
        <v>60000</v>
      </c>
    </row>
    <row r="194" spans="1:14" ht="12.75">
      <c r="A194" s="189">
        <v>304.180952380889</v>
      </c>
      <c r="B194" s="191" t="s">
        <v>323</v>
      </c>
      <c r="C194" s="191" t="s">
        <v>323</v>
      </c>
      <c r="D194" s="191" t="s">
        <v>324</v>
      </c>
      <c r="E194" s="191" t="s">
        <v>325</v>
      </c>
      <c r="F194" s="191" t="s">
        <v>326</v>
      </c>
      <c r="G194" s="198">
        <v>4351</v>
      </c>
      <c r="H194" s="198">
        <v>5031</v>
      </c>
      <c r="I194" s="191" t="s">
        <v>327</v>
      </c>
      <c r="J194" s="191" t="s">
        <v>328</v>
      </c>
      <c r="K194" s="194" t="s">
        <v>333</v>
      </c>
      <c r="L194" s="191" t="s">
        <v>330</v>
      </c>
      <c r="M194" s="192">
        <v>0</v>
      </c>
      <c r="N194" s="200">
        <f>CEILING(N192*0.25,1000)</f>
        <v>288000</v>
      </c>
    </row>
    <row r="195" spans="1:14" ht="12.75">
      <c r="A195" s="189">
        <v>305.845238095174</v>
      </c>
      <c r="B195" s="191" t="s">
        <v>323</v>
      </c>
      <c r="C195" s="191" t="s">
        <v>323</v>
      </c>
      <c r="D195" s="191" t="s">
        <v>324</v>
      </c>
      <c r="E195" s="191" t="s">
        <v>325</v>
      </c>
      <c r="F195" s="191" t="s">
        <v>326</v>
      </c>
      <c r="G195" s="198">
        <v>4351</v>
      </c>
      <c r="H195" s="198">
        <v>5032</v>
      </c>
      <c r="I195" s="191" t="s">
        <v>327</v>
      </c>
      <c r="J195" s="191" t="s">
        <v>328</v>
      </c>
      <c r="K195" s="194" t="s">
        <v>333</v>
      </c>
      <c r="L195" s="191" t="s">
        <v>330</v>
      </c>
      <c r="M195" s="192">
        <v>0</v>
      </c>
      <c r="N195" s="200">
        <f>CEILING(N192*0.09,1000)</f>
        <v>104000</v>
      </c>
    </row>
    <row r="196" spans="1:14" ht="12.75">
      <c r="A196" s="189">
        <v>307.509523809459</v>
      </c>
      <c r="B196" s="191" t="s">
        <v>323</v>
      </c>
      <c r="C196" s="191" t="s">
        <v>323</v>
      </c>
      <c r="D196" s="191" t="s">
        <v>324</v>
      </c>
      <c r="E196" s="191" t="s">
        <v>325</v>
      </c>
      <c r="F196" s="191" t="s">
        <v>326</v>
      </c>
      <c r="G196" s="198">
        <v>4351</v>
      </c>
      <c r="H196" s="198">
        <v>5133</v>
      </c>
      <c r="I196" s="191" t="s">
        <v>327</v>
      </c>
      <c r="J196" s="191" t="s">
        <v>328</v>
      </c>
      <c r="K196" s="194" t="s">
        <v>333</v>
      </c>
      <c r="L196" s="191" t="s">
        <v>330</v>
      </c>
      <c r="M196" s="192">
        <v>0</v>
      </c>
      <c r="N196" s="200">
        <v>1000</v>
      </c>
    </row>
    <row r="197" spans="1:14" ht="12.75">
      <c r="A197" s="189">
        <v>309.173809523743</v>
      </c>
      <c r="B197" s="191" t="s">
        <v>323</v>
      </c>
      <c r="C197" s="191" t="s">
        <v>323</v>
      </c>
      <c r="D197" s="191" t="s">
        <v>324</v>
      </c>
      <c r="E197" s="191" t="s">
        <v>325</v>
      </c>
      <c r="F197" s="191" t="s">
        <v>326</v>
      </c>
      <c r="G197" s="198">
        <v>4351</v>
      </c>
      <c r="H197" s="198">
        <v>5136</v>
      </c>
      <c r="I197" s="191" t="s">
        <v>327</v>
      </c>
      <c r="J197" s="191" t="s">
        <v>328</v>
      </c>
      <c r="K197" s="194" t="s">
        <v>333</v>
      </c>
      <c r="L197" s="191" t="s">
        <v>330</v>
      </c>
      <c r="M197" s="192">
        <v>0</v>
      </c>
      <c r="N197" s="200">
        <v>1000</v>
      </c>
    </row>
    <row r="198" spans="1:14" ht="12.75">
      <c r="A198" s="189">
        <v>310.838095238028</v>
      </c>
      <c r="B198" s="191" t="s">
        <v>323</v>
      </c>
      <c r="C198" s="191" t="s">
        <v>323</v>
      </c>
      <c r="D198" s="191" t="s">
        <v>324</v>
      </c>
      <c r="E198" s="191" t="s">
        <v>325</v>
      </c>
      <c r="F198" s="191" t="s">
        <v>326</v>
      </c>
      <c r="G198" s="198">
        <v>4351</v>
      </c>
      <c r="H198" s="198">
        <v>5137</v>
      </c>
      <c r="I198" s="191" t="s">
        <v>327</v>
      </c>
      <c r="J198" s="191" t="s">
        <v>328</v>
      </c>
      <c r="K198" s="194" t="s">
        <v>333</v>
      </c>
      <c r="L198" s="191" t="s">
        <v>330</v>
      </c>
      <c r="M198" s="192">
        <v>0</v>
      </c>
      <c r="N198" s="200">
        <v>40000</v>
      </c>
    </row>
    <row r="199" spans="1:14" ht="12.75">
      <c r="A199" s="189">
        <v>312.502380952313</v>
      </c>
      <c r="B199" s="191" t="s">
        <v>323</v>
      </c>
      <c r="C199" s="191" t="s">
        <v>323</v>
      </c>
      <c r="D199" s="191" t="s">
        <v>324</v>
      </c>
      <c r="E199" s="191" t="s">
        <v>325</v>
      </c>
      <c r="F199" s="191" t="s">
        <v>326</v>
      </c>
      <c r="G199" s="198">
        <v>4351</v>
      </c>
      <c r="H199" s="198">
        <v>5139</v>
      </c>
      <c r="I199" s="191" t="s">
        <v>327</v>
      </c>
      <c r="J199" s="191" t="s">
        <v>328</v>
      </c>
      <c r="K199" s="194" t="s">
        <v>333</v>
      </c>
      <c r="L199" s="191" t="s">
        <v>330</v>
      </c>
      <c r="M199" s="192">
        <v>0</v>
      </c>
      <c r="N199" s="200">
        <v>50000</v>
      </c>
    </row>
    <row r="200" spans="1:14" ht="12.75">
      <c r="A200" s="189">
        <v>319.159523809453</v>
      </c>
      <c r="B200" s="191" t="s">
        <v>323</v>
      </c>
      <c r="C200" s="191" t="s">
        <v>323</v>
      </c>
      <c r="D200" s="191" t="s">
        <v>324</v>
      </c>
      <c r="E200" s="191" t="s">
        <v>325</v>
      </c>
      <c r="F200" s="191" t="s">
        <v>326</v>
      </c>
      <c r="G200" s="198">
        <v>4351</v>
      </c>
      <c r="H200" s="198">
        <v>5156</v>
      </c>
      <c r="I200" s="191" t="s">
        <v>327</v>
      </c>
      <c r="J200" s="191" t="s">
        <v>328</v>
      </c>
      <c r="K200" s="194" t="s">
        <v>333</v>
      </c>
      <c r="L200" s="191" t="s">
        <v>330</v>
      </c>
      <c r="M200" s="192">
        <v>0</v>
      </c>
      <c r="N200" s="200">
        <v>22000</v>
      </c>
    </row>
    <row r="201" spans="1:14" ht="12.75">
      <c r="A201" s="189">
        <v>320.823809523738</v>
      </c>
      <c r="B201" s="191" t="s">
        <v>323</v>
      </c>
      <c r="C201" s="191" t="s">
        <v>323</v>
      </c>
      <c r="D201" s="191" t="s">
        <v>324</v>
      </c>
      <c r="E201" s="191" t="s">
        <v>325</v>
      </c>
      <c r="F201" s="191" t="s">
        <v>326</v>
      </c>
      <c r="G201" s="198">
        <v>4351</v>
      </c>
      <c r="H201" s="198">
        <v>5162</v>
      </c>
      <c r="I201" s="191" t="s">
        <v>327</v>
      </c>
      <c r="J201" s="191" t="s">
        <v>328</v>
      </c>
      <c r="K201" s="194" t="s">
        <v>333</v>
      </c>
      <c r="L201" s="191" t="s">
        <v>330</v>
      </c>
      <c r="M201" s="192">
        <v>0</v>
      </c>
      <c r="N201" s="200">
        <v>5000</v>
      </c>
    </row>
    <row r="202" spans="1:14" ht="12.75">
      <c r="A202" s="189">
        <v>322.488095238023</v>
      </c>
      <c r="B202" s="191" t="s">
        <v>323</v>
      </c>
      <c r="C202" s="191" t="s">
        <v>323</v>
      </c>
      <c r="D202" s="191" t="s">
        <v>324</v>
      </c>
      <c r="E202" s="191" t="s">
        <v>325</v>
      </c>
      <c r="F202" s="191" t="s">
        <v>326</v>
      </c>
      <c r="G202" s="198">
        <v>4351</v>
      </c>
      <c r="H202" s="198">
        <v>5166</v>
      </c>
      <c r="I202" s="191" t="s">
        <v>327</v>
      </c>
      <c r="J202" s="191" t="s">
        <v>328</v>
      </c>
      <c r="K202" s="194" t="s">
        <v>333</v>
      </c>
      <c r="L202" s="191" t="s">
        <v>330</v>
      </c>
      <c r="M202" s="192">
        <v>0</v>
      </c>
      <c r="N202" s="200">
        <v>5000</v>
      </c>
    </row>
    <row r="203" spans="1:14" ht="12.75">
      <c r="A203" s="189">
        <v>324.152380952308</v>
      </c>
      <c r="B203" s="191" t="s">
        <v>323</v>
      </c>
      <c r="C203" s="191" t="s">
        <v>323</v>
      </c>
      <c r="D203" s="191" t="s">
        <v>324</v>
      </c>
      <c r="E203" s="191" t="s">
        <v>325</v>
      </c>
      <c r="F203" s="191" t="s">
        <v>326</v>
      </c>
      <c r="G203" s="198">
        <v>4351</v>
      </c>
      <c r="H203" s="198">
        <v>5167</v>
      </c>
      <c r="I203" s="191" t="s">
        <v>327</v>
      </c>
      <c r="J203" s="191" t="s">
        <v>328</v>
      </c>
      <c r="K203" s="194" t="s">
        <v>333</v>
      </c>
      <c r="L203" s="191" t="s">
        <v>330</v>
      </c>
      <c r="M203" s="192">
        <v>0</v>
      </c>
      <c r="N203" s="200">
        <v>15000</v>
      </c>
    </row>
    <row r="204" spans="1:14" ht="12.75">
      <c r="A204" s="189">
        <v>325.816666666593</v>
      </c>
      <c r="B204" s="191" t="s">
        <v>323</v>
      </c>
      <c r="C204" s="191" t="s">
        <v>323</v>
      </c>
      <c r="D204" s="191" t="s">
        <v>324</v>
      </c>
      <c r="E204" s="191" t="s">
        <v>325</v>
      </c>
      <c r="F204" s="191" t="s">
        <v>326</v>
      </c>
      <c r="G204" s="198">
        <v>4351</v>
      </c>
      <c r="H204" s="198">
        <v>5168</v>
      </c>
      <c r="I204" s="191" t="s">
        <v>327</v>
      </c>
      <c r="J204" s="191" t="s">
        <v>328</v>
      </c>
      <c r="K204" s="194" t="s">
        <v>333</v>
      </c>
      <c r="L204" s="191" t="s">
        <v>330</v>
      </c>
      <c r="M204" s="192">
        <v>0</v>
      </c>
      <c r="N204" s="200">
        <v>17000</v>
      </c>
    </row>
    <row r="205" spans="1:14" ht="12.75">
      <c r="A205" s="189">
        <v>327.480952380878</v>
      </c>
      <c r="B205" s="191" t="s">
        <v>323</v>
      </c>
      <c r="C205" s="191" t="s">
        <v>323</v>
      </c>
      <c r="D205" s="191" t="s">
        <v>324</v>
      </c>
      <c r="E205" s="191" t="s">
        <v>325</v>
      </c>
      <c r="F205" s="191" t="s">
        <v>326</v>
      </c>
      <c r="G205" s="198">
        <v>4351</v>
      </c>
      <c r="H205" s="198">
        <v>5169</v>
      </c>
      <c r="I205" s="191" t="s">
        <v>327</v>
      </c>
      <c r="J205" s="191" t="s">
        <v>328</v>
      </c>
      <c r="K205" s="194" t="s">
        <v>333</v>
      </c>
      <c r="L205" s="191" t="s">
        <v>330</v>
      </c>
      <c r="M205" s="192">
        <v>0</v>
      </c>
      <c r="N205" s="200">
        <v>15000</v>
      </c>
    </row>
    <row r="206" spans="1:14" ht="12.75">
      <c r="A206" s="189">
        <v>329.145238095163</v>
      </c>
      <c r="B206" s="191" t="s">
        <v>323</v>
      </c>
      <c r="C206" s="191" t="s">
        <v>323</v>
      </c>
      <c r="D206" s="191" t="s">
        <v>324</v>
      </c>
      <c r="E206" s="191" t="s">
        <v>325</v>
      </c>
      <c r="F206" s="191" t="s">
        <v>326</v>
      </c>
      <c r="G206" s="198">
        <v>4351</v>
      </c>
      <c r="H206" s="198">
        <v>5171</v>
      </c>
      <c r="I206" s="191" t="s">
        <v>327</v>
      </c>
      <c r="J206" s="191" t="s">
        <v>328</v>
      </c>
      <c r="K206" s="194" t="s">
        <v>333</v>
      </c>
      <c r="L206" s="191" t="s">
        <v>330</v>
      </c>
      <c r="M206" s="192">
        <v>0</v>
      </c>
      <c r="N206" s="200">
        <v>15000</v>
      </c>
    </row>
    <row r="207" spans="1:14" ht="12.75">
      <c r="A207" s="189">
        <v>330.809523809448</v>
      </c>
      <c r="B207" s="191" t="s">
        <v>323</v>
      </c>
      <c r="C207" s="191" t="s">
        <v>323</v>
      </c>
      <c r="D207" s="191" t="s">
        <v>324</v>
      </c>
      <c r="E207" s="191" t="s">
        <v>325</v>
      </c>
      <c r="F207" s="191" t="s">
        <v>326</v>
      </c>
      <c r="G207" s="198">
        <v>4351</v>
      </c>
      <c r="H207" s="198">
        <v>5173</v>
      </c>
      <c r="I207" s="191" t="s">
        <v>327</v>
      </c>
      <c r="J207" s="191" t="s">
        <v>328</v>
      </c>
      <c r="K207" s="194" t="s">
        <v>333</v>
      </c>
      <c r="L207" s="191" t="s">
        <v>330</v>
      </c>
      <c r="M207" s="192">
        <v>0</v>
      </c>
      <c r="N207" s="200">
        <v>1000</v>
      </c>
    </row>
    <row r="208" spans="1:14" ht="12.75">
      <c r="A208" s="189">
        <v>332.473809523733</v>
      </c>
      <c r="B208" s="191" t="s">
        <v>323</v>
      </c>
      <c r="C208" s="191" t="s">
        <v>323</v>
      </c>
      <c r="D208" s="191" t="s">
        <v>324</v>
      </c>
      <c r="E208" s="191" t="s">
        <v>325</v>
      </c>
      <c r="F208" s="191" t="s">
        <v>326</v>
      </c>
      <c r="G208" s="198">
        <v>4351</v>
      </c>
      <c r="H208" s="198">
        <v>5175</v>
      </c>
      <c r="I208" s="191" t="s">
        <v>327</v>
      </c>
      <c r="J208" s="191" t="s">
        <v>328</v>
      </c>
      <c r="K208" s="194" t="s">
        <v>333</v>
      </c>
      <c r="L208" s="191" t="s">
        <v>330</v>
      </c>
      <c r="M208" s="192">
        <v>0</v>
      </c>
      <c r="N208" s="200">
        <v>300</v>
      </c>
    </row>
    <row r="209" spans="1:14" ht="12.75">
      <c r="A209" s="189">
        <v>335.802380952303</v>
      </c>
      <c r="B209" s="191" t="s">
        <v>323</v>
      </c>
      <c r="C209" s="191" t="s">
        <v>323</v>
      </c>
      <c r="D209" s="191" t="s">
        <v>324</v>
      </c>
      <c r="E209" s="191" t="s">
        <v>325</v>
      </c>
      <c r="F209" s="191" t="s">
        <v>326</v>
      </c>
      <c r="G209" s="198">
        <v>4351</v>
      </c>
      <c r="H209" s="198">
        <v>5229</v>
      </c>
      <c r="I209" s="191" t="s">
        <v>327</v>
      </c>
      <c r="J209" s="191" t="s">
        <v>328</v>
      </c>
      <c r="K209" s="194" t="s">
        <v>333</v>
      </c>
      <c r="L209" s="191" t="s">
        <v>330</v>
      </c>
      <c r="M209" s="192">
        <v>0</v>
      </c>
      <c r="N209" s="200">
        <v>2000</v>
      </c>
    </row>
    <row r="210" spans="1:15" ht="12.75">
      <c r="A210" s="189">
        <v>337.466666666588</v>
      </c>
      <c r="B210" s="191" t="s">
        <v>323</v>
      </c>
      <c r="C210" s="191" t="s">
        <v>323</v>
      </c>
      <c r="D210" s="191" t="s">
        <v>324</v>
      </c>
      <c r="E210" s="191" t="s">
        <v>325</v>
      </c>
      <c r="F210" s="191" t="s">
        <v>326</v>
      </c>
      <c r="G210" s="198">
        <v>4351</v>
      </c>
      <c r="H210" s="198">
        <v>5424</v>
      </c>
      <c r="I210" s="191" t="s">
        <v>327</v>
      </c>
      <c r="J210" s="191" t="s">
        <v>328</v>
      </c>
      <c r="K210" s="194" t="s">
        <v>333</v>
      </c>
      <c r="L210" s="191" t="s">
        <v>330</v>
      </c>
      <c r="M210" s="192">
        <v>0</v>
      </c>
      <c r="N210" s="200">
        <v>10000</v>
      </c>
      <c r="O210" s="195"/>
    </row>
    <row r="211" spans="1:14" ht="12.75">
      <c r="A211" s="189">
        <v>340.795238095158</v>
      </c>
      <c r="B211" s="191" t="s">
        <v>323</v>
      </c>
      <c r="C211" s="191" t="s">
        <v>323</v>
      </c>
      <c r="D211" s="191" t="s">
        <v>324</v>
      </c>
      <c r="E211" s="191" t="s">
        <v>325</v>
      </c>
      <c r="F211" s="191" t="s">
        <v>326</v>
      </c>
      <c r="G211" s="198">
        <v>4379</v>
      </c>
      <c r="H211" s="198">
        <v>5321</v>
      </c>
      <c r="I211" s="191" t="s">
        <v>327</v>
      </c>
      <c r="J211" s="191" t="s">
        <v>328</v>
      </c>
      <c r="K211" s="191" t="s">
        <v>329</v>
      </c>
      <c r="L211" s="191" t="s">
        <v>330</v>
      </c>
      <c r="M211" s="192">
        <v>0</v>
      </c>
      <c r="N211" s="200">
        <v>50000</v>
      </c>
    </row>
    <row r="212" spans="1:14" ht="12.75">
      <c r="A212" s="189">
        <v>342.459523809443</v>
      </c>
      <c r="B212" s="191" t="s">
        <v>323</v>
      </c>
      <c r="C212" s="191" t="s">
        <v>323</v>
      </c>
      <c r="D212" s="191" t="s">
        <v>324</v>
      </c>
      <c r="E212" s="191" t="s">
        <v>325</v>
      </c>
      <c r="F212" s="191" t="s">
        <v>326</v>
      </c>
      <c r="G212" s="198">
        <v>5212</v>
      </c>
      <c r="H212" s="198">
        <v>5901</v>
      </c>
      <c r="I212" s="191" t="s">
        <v>327</v>
      </c>
      <c r="J212" s="191" t="s">
        <v>328</v>
      </c>
      <c r="K212" s="191" t="s">
        <v>329</v>
      </c>
      <c r="L212" s="191" t="s">
        <v>330</v>
      </c>
      <c r="M212" s="192">
        <v>0</v>
      </c>
      <c r="N212" s="200">
        <v>5000</v>
      </c>
    </row>
    <row r="213" spans="1:14" ht="12.75">
      <c r="A213" s="189">
        <v>344.123809523728</v>
      </c>
      <c r="B213" s="191" t="s">
        <v>323</v>
      </c>
      <c r="C213" s="191" t="s">
        <v>323</v>
      </c>
      <c r="D213" s="191" t="s">
        <v>324</v>
      </c>
      <c r="E213" s="191" t="s">
        <v>325</v>
      </c>
      <c r="F213" s="191" t="s">
        <v>326</v>
      </c>
      <c r="G213" s="198">
        <v>5311</v>
      </c>
      <c r="H213" s="198">
        <v>5011</v>
      </c>
      <c r="I213" s="191" t="s">
        <v>327</v>
      </c>
      <c r="J213" s="191" t="s">
        <v>328</v>
      </c>
      <c r="K213" s="191" t="s">
        <v>329</v>
      </c>
      <c r="L213" s="191" t="s">
        <v>330</v>
      </c>
      <c r="M213" s="192">
        <v>0</v>
      </c>
      <c r="N213" s="200">
        <v>1200000</v>
      </c>
    </row>
    <row r="214" spans="1:14" ht="12.75">
      <c r="A214" s="189">
        <v>345.788095238013</v>
      </c>
      <c r="B214" s="191" t="s">
        <v>323</v>
      </c>
      <c r="C214" s="191" t="s">
        <v>323</v>
      </c>
      <c r="D214" s="191" t="s">
        <v>324</v>
      </c>
      <c r="E214" s="191" t="s">
        <v>325</v>
      </c>
      <c r="F214" s="191" t="s">
        <v>326</v>
      </c>
      <c r="G214" s="198">
        <v>5311</v>
      </c>
      <c r="H214" s="198">
        <v>5031</v>
      </c>
      <c r="I214" s="191" t="s">
        <v>327</v>
      </c>
      <c r="J214" s="191" t="s">
        <v>328</v>
      </c>
      <c r="K214" s="191" t="s">
        <v>329</v>
      </c>
      <c r="L214" s="191" t="s">
        <v>330</v>
      </c>
      <c r="M214" s="192">
        <v>0</v>
      </c>
      <c r="N214" s="200">
        <f>CEILING(N213*0.25,1000)</f>
        <v>300000</v>
      </c>
    </row>
    <row r="215" spans="1:14" ht="12.75">
      <c r="A215" s="189">
        <v>347.452380952298</v>
      </c>
      <c r="B215" s="191" t="s">
        <v>323</v>
      </c>
      <c r="C215" s="191" t="s">
        <v>323</v>
      </c>
      <c r="D215" s="191" t="s">
        <v>324</v>
      </c>
      <c r="E215" s="191" t="s">
        <v>325</v>
      </c>
      <c r="F215" s="191" t="s">
        <v>326</v>
      </c>
      <c r="G215" s="198">
        <v>5311</v>
      </c>
      <c r="H215" s="198">
        <v>5032</v>
      </c>
      <c r="I215" s="191" t="s">
        <v>327</v>
      </c>
      <c r="J215" s="191" t="s">
        <v>328</v>
      </c>
      <c r="K215" s="191" t="s">
        <v>329</v>
      </c>
      <c r="L215" s="191" t="s">
        <v>330</v>
      </c>
      <c r="M215" s="192">
        <v>0</v>
      </c>
      <c r="N215" s="200">
        <f>CEILING(N213*0.09,1000)</f>
        <v>108000</v>
      </c>
    </row>
    <row r="216" spans="1:14" ht="12.75">
      <c r="A216" s="189">
        <v>349.116666666583</v>
      </c>
      <c r="B216" s="191" t="s">
        <v>323</v>
      </c>
      <c r="C216" s="191" t="s">
        <v>323</v>
      </c>
      <c r="D216" s="191" t="s">
        <v>324</v>
      </c>
      <c r="E216" s="191" t="s">
        <v>325</v>
      </c>
      <c r="F216" s="191" t="s">
        <v>326</v>
      </c>
      <c r="G216" s="198">
        <v>5311</v>
      </c>
      <c r="H216" s="198">
        <v>5134</v>
      </c>
      <c r="I216" s="191" t="s">
        <v>327</v>
      </c>
      <c r="J216" s="191" t="s">
        <v>328</v>
      </c>
      <c r="K216" s="191" t="s">
        <v>329</v>
      </c>
      <c r="L216" s="191" t="s">
        <v>330</v>
      </c>
      <c r="M216" s="192">
        <v>0</v>
      </c>
      <c r="N216" s="200">
        <v>25000</v>
      </c>
    </row>
    <row r="217" spans="1:14" ht="12.75">
      <c r="A217" s="189">
        <v>350.780952380868</v>
      </c>
      <c r="B217" s="191" t="s">
        <v>323</v>
      </c>
      <c r="C217" s="191" t="s">
        <v>323</v>
      </c>
      <c r="D217" s="191" t="s">
        <v>324</v>
      </c>
      <c r="E217" s="191" t="s">
        <v>325</v>
      </c>
      <c r="F217" s="191" t="s">
        <v>326</v>
      </c>
      <c r="G217" s="198">
        <v>5311</v>
      </c>
      <c r="H217" s="198">
        <v>5136</v>
      </c>
      <c r="I217" s="191" t="s">
        <v>327</v>
      </c>
      <c r="J217" s="191" t="s">
        <v>328</v>
      </c>
      <c r="K217" s="191" t="s">
        <v>329</v>
      </c>
      <c r="L217" s="191" t="s">
        <v>330</v>
      </c>
      <c r="M217" s="192">
        <v>0</v>
      </c>
      <c r="N217" s="200">
        <v>1000</v>
      </c>
    </row>
    <row r="218" spans="1:14" ht="12.75">
      <c r="A218" s="189">
        <v>352.445238095153</v>
      </c>
      <c r="B218" s="191" t="s">
        <v>323</v>
      </c>
      <c r="C218" s="191" t="s">
        <v>323</v>
      </c>
      <c r="D218" s="191" t="s">
        <v>324</v>
      </c>
      <c r="E218" s="191" t="s">
        <v>325</v>
      </c>
      <c r="F218" s="191" t="s">
        <v>326</v>
      </c>
      <c r="G218" s="198">
        <v>5311</v>
      </c>
      <c r="H218" s="198">
        <v>5137</v>
      </c>
      <c r="I218" s="191" t="s">
        <v>327</v>
      </c>
      <c r="J218" s="191" t="s">
        <v>328</v>
      </c>
      <c r="K218" s="191" t="s">
        <v>329</v>
      </c>
      <c r="L218" s="191" t="s">
        <v>330</v>
      </c>
      <c r="M218" s="192">
        <v>0</v>
      </c>
      <c r="N218" s="200">
        <v>15000</v>
      </c>
    </row>
    <row r="219" spans="1:14" ht="12.75">
      <c r="A219" s="189">
        <v>354.109523809438</v>
      </c>
      <c r="B219" s="191" t="s">
        <v>323</v>
      </c>
      <c r="C219" s="191" t="s">
        <v>323</v>
      </c>
      <c r="D219" s="191" t="s">
        <v>324</v>
      </c>
      <c r="E219" s="191" t="s">
        <v>325</v>
      </c>
      <c r="F219" s="191" t="s">
        <v>326</v>
      </c>
      <c r="G219" s="198">
        <v>5311</v>
      </c>
      <c r="H219" s="198">
        <v>5139</v>
      </c>
      <c r="I219" s="191" t="s">
        <v>327</v>
      </c>
      <c r="J219" s="191" t="s">
        <v>328</v>
      </c>
      <c r="K219" s="191" t="s">
        <v>329</v>
      </c>
      <c r="L219" s="191" t="s">
        <v>330</v>
      </c>
      <c r="M219" s="192">
        <v>0</v>
      </c>
      <c r="N219" s="200">
        <v>15000</v>
      </c>
    </row>
    <row r="220" spans="1:14" ht="12.75">
      <c r="A220" s="189">
        <v>355.773809523723</v>
      </c>
      <c r="B220" s="191" t="s">
        <v>323</v>
      </c>
      <c r="C220" s="191" t="s">
        <v>323</v>
      </c>
      <c r="D220" s="191" t="s">
        <v>324</v>
      </c>
      <c r="E220" s="191" t="s">
        <v>325</v>
      </c>
      <c r="F220" s="191" t="s">
        <v>326</v>
      </c>
      <c r="G220" s="198">
        <v>5311</v>
      </c>
      <c r="H220" s="198">
        <v>5156</v>
      </c>
      <c r="I220" s="191" t="s">
        <v>327</v>
      </c>
      <c r="J220" s="191" t="s">
        <v>328</v>
      </c>
      <c r="K220" s="191" t="s">
        <v>329</v>
      </c>
      <c r="L220" s="191" t="s">
        <v>330</v>
      </c>
      <c r="M220" s="192">
        <v>0</v>
      </c>
      <c r="N220" s="200">
        <v>25000</v>
      </c>
    </row>
    <row r="221" spans="1:14" ht="12.75">
      <c r="A221" s="189">
        <v>357.438095238008</v>
      </c>
      <c r="B221" s="191" t="s">
        <v>323</v>
      </c>
      <c r="C221" s="191" t="s">
        <v>323</v>
      </c>
      <c r="D221" s="191" t="s">
        <v>324</v>
      </c>
      <c r="E221" s="191" t="s">
        <v>325</v>
      </c>
      <c r="F221" s="191" t="s">
        <v>326</v>
      </c>
      <c r="G221" s="198">
        <v>5311</v>
      </c>
      <c r="H221" s="198">
        <v>5162</v>
      </c>
      <c r="I221" s="191" t="s">
        <v>327</v>
      </c>
      <c r="J221" s="191" t="s">
        <v>328</v>
      </c>
      <c r="K221" s="191" t="s">
        <v>329</v>
      </c>
      <c r="L221" s="191" t="s">
        <v>330</v>
      </c>
      <c r="M221" s="192">
        <v>0</v>
      </c>
      <c r="N221" s="200">
        <v>12000</v>
      </c>
    </row>
    <row r="222" spans="1:14" ht="12.75">
      <c r="A222" s="189">
        <v>359.102380952293</v>
      </c>
      <c r="B222" s="191" t="s">
        <v>323</v>
      </c>
      <c r="C222" s="191" t="s">
        <v>323</v>
      </c>
      <c r="D222" s="191" t="s">
        <v>324</v>
      </c>
      <c r="E222" s="191" t="s">
        <v>325</v>
      </c>
      <c r="F222" s="191" t="s">
        <v>326</v>
      </c>
      <c r="G222" s="198">
        <v>5311</v>
      </c>
      <c r="H222" s="198">
        <v>5164</v>
      </c>
      <c r="I222" s="191" t="s">
        <v>327</v>
      </c>
      <c r="J222" s="191" t="s">
        <v>328</v>
      </c>
      <c r="K222" s="191" t="s">
        <v>329</v>
      </c>
      <c r="L222" s="191" t="s">
        <v>330</v>
      </c>
      <c r="M222" s="192">
        <v>0</v>
      </c>
      <c r="N222" s="200">
        <v>15000</v>
      </c>
    </row>
    <row r="223" spans="1:14" ht="12.75">
      <c r="A223" s="189">
        <v>360.766666666578</v>
      </c>
      <c r="B223" s="191" t="s">
        <v>323</v>
      </c>
      <c r="C223" s="191" t="s">
        <v>323</v>
      </c>
      <c r="D223" s="191" t="s">
        <v>324</v>
      </c>
      <c r="E223" s="191" t="s">
        <v>325</v>
      </c>
      <c r="F223" s="191" t="s">
        <v>326</v>
      </c>
      <c r="G223" s="198">
        <v>5311</v>
      </c>
      <c r="H223" s="198">
        <v>5167</v>
      </c>
      <c r="I223" s="191" t="s">
        <v>327</v>
      </c>
      <c r="J223" s="191" t="s">
        <v>328</v>
      </c>
      <c r="K223" s="191" t="s">
        <v>329</v>
      </c>
      <c r="L223" s="191" t="s">
        <v>330</v>
      </c>
      <c r="M223" s="192">
        <v>0</v>
      </c>
      <c r="N223" s="200">
        <v>5000</v>
      </c>
    </row>
    <row r="224" spans="1:14" ht="12.75">
      <c r="A224" s="189">
        <v>362.430952380863</v>
      </c>
      <c r="B224" s="191" t="s">
        <v>323</v>
      </c>
      <c r="C224" s="191" t="s">
        <v>323</v>
      </c>
      <c r="D224" s="191" t="s">
        <v>324</v>
      </c>
      <c r="E224" s="191" t="s">
        <v>325</v>
      </c>
      <c r="F224" s="191" t="s">
        <v>326</v>
      </c>
      <c r="G224" s="198">
        <v>5311</v>
      </c>
      <c r="H224" s="198">
        <v>5169</v>
      </c>
      <c r="I224" s="191" t="s">
        <v>327</v>
      </c>
      <c r="J224" s="191" t="s">
        <v>328</v>
      </c>
      <c r="K224" s="191" t="s">
        <v>329</v>
      </c>
      <c r="L224" s="191" t="s">
        <v>330</v>
      </c>
      <c r="M224" s="192">
        <v>0</v>
      </c>
      <c r="N224" s="200">
        <v>20000</v>
      </c>
    </row>
    <row r="225" spans="1:14" ht="12.75">
      <c r="A225" s="189">
        <v>364.095238095148</v>
      </c>
      <c r="B225" s="191" t="s">
        <v>323</v>
      </c>
      <c r="C225" s="191" t="s">
        <v>323</v>
      </c>
      <c r="D225" s="191" t="s">
        <v>324</v>
      </c>
      <c r="E225" s="191" t="s">
        <v>325</v>
      </c>
      <c r="F225" s="191" t="s">
        <v>326</v>
      </c>
      <c r="G225" s="198">
        <v>5311</v>
      </c>
      <c r="H225" s="198">
        <v>5171</v>
      </c>
      <c r="I225" s="191" t="s">
        <v>327</v>
      </c>
      <c r="J225" s="191" t="s">
        <v>328</v>
      </c>
      <c r="K225" s="191" t="s">
        <v>329</v>
      </c>
      <c r="L225" s="191" t="s">
        <v>330</v>
      </c>
      <c r="M225" s="192">
        <v>0</v>
      </c>
      <c r="N225" s="200">
        <v>20000</v>
      </c>
    </row>
    <row r="226" spans="1:14" ht="12.75">
      <c r="A226" s="189">
        <v>365.759523809433</v>
      </c>
      <c r="B226" s="191" t="s">
        <v>323</v>
      </c>
      <c r="C226" s="191" t="s">
        <v>323</v>
      </c>
      <c r="D226" s="191" t="s">
        <v>324</v>
      </c>
      <c r="E226" s="191" t="s">
        <v>325</v>
      </c>
      <c r="F226" s="191" t="s">
        <v>326</v>
      </c>
      <c r="G226" s="198">
        <v>5311</v>
      </c>
      <c r="H226" s="198">
        <v>5173</v>
      </c>
      <c r="I226" s="191" t="s">
        <v>327</v>
      </c>
      <c r="J226" s="191" t="s">
        <v>328</v>
      </c>
      <c r="K226" s="191" t="s">
        <v>329</v>
      </c>
      <c r="L226" s="191" t="s">
        <v>330</v>
      </c>
      <c r="M226" s="192">
        <v>0</v>
      </c>
      <c r="N226" s="200">
        <v>3000</v>
      </c>
    </row>
    <row r="227" spans="1:14" ht="12.75">
      <c r="A227" s="189">
        <v>367.423809523718</v>
      </c>
      <c r="B227" s="191" t="s">
        <v>323</v>
      </c>
      <c r="C227" s="191" t="s">
        <v>323</v>
      </c>
      <c r="D227" s="191" t="s">
        <v>324</v>
      </c>
      <c r="E227" s="191" t="s">
        <v>325</v>
      </c>
      <c r="F227" s="191" t="s">
        <v>326</v>
      </c>
      <c r="G227" s="198">
        <v>5311</v>
      </c>
      <c r="H227" s="198">
        <v>5361</v>
      </c>
      <c r="I227" s="191" t="s">
        <v>327</v>
      </c>
      <c r="J227" s="191" t="s">
        <v>328</v>
      </c>
      <c r="K227" s="191" t="s">
        <v>329</v>
      </c>
      <c r="L227" s="191" t="s">
        <v>330</v>
      </c>
      <c r="M227" s="192">
        <v>0</v>
      </c>
      <c r="N227" s="200">
        <v>3000</v>
      </c>
    </row>
    <row r="228" spans="1:15" ht="12.75">
      <c r="A228" s="189">
        <v>369.088095238002</v>
      </c>
      <c r="B228" s="191" t="s">
        <v>323</v>
      </c>
      <c r="C228" s="191" t="s">
        <v>323</v>
      </c>
      <c r="D228" s="191" t="s">
        <v>324</v>
      </c>
      <c r="E228" s="191" t="s">
        <v>325</v>
      </c>
      <c r="F228" s="191" t="s">
        <v>326</v>
      </c>
      <c r="G228" s="198">
        <v>5311</v>
      </c>
      <c r="H228" s="198">
        <v>5424</v>
      </c>
      <c r="I228" s="191" t="s">
        <v>327</v>
      </c>
      <c r="J228" s="191" t="s">
        <v>328</v>
      </c>
      <c r="K228" s="191" t="s">
        <v>329</v>
      </c>
      <c r="L228" s="191" t="s">
        <v>330</v>
      </c>
      <c r="M228" s="192">
        <v>0</v>
      </c>
      <c r="N228" s="200">
        <v>10000</v>
      </c>
      <c r="O228" s="195"/>
    </row>
    <row r="229" spans="1:14" ht="12.75">
      <c r="A229" s="189">
        <v>370.752380952287</v>
      </c>
      <c r="B229" s="191" t="s">
        <v>323</v>
      </c>
      <c r="C229" s="191" t="s">
        <v>323</v>
      </c>
      <c r="D229" s="191" t="s">
        <v>324</v>
      </c>
      <c r="E229" s="191" t="s">
        <v>325</v>
      </c>
      <c r="F229" s="191" t="s">
        <v>326</v>
      </c>
      <c r="G229" s="198">
        <v>5399</v>
      </c>
      <c r="H229" s="198">
        <v>5321</v>
      </c>
      <c r="I229" s="191" t="s">
        <v>327</v>
      </c>
      <c r="J229" s="191" t="s">
        <v>328</v>
      </c>
      <c r="K229" s="191" t="s">
        <v>329</v>
      </c>
      <c r="L229" s="191" t="s">
        <v>330</v>
      </c>
      <c r="M229" s="192">
        <v>0</v>
      </c>
      <c r="N229" s="200">
        <v>80000</v>
      </c>
    </row>
    <row r="230" spans="1:14" ht="12.75">
      <c r="A230" s="189">
        <v>372.416666666572</v>
      </c>
      <c r="B230" s="191" t="s">
        <v>323</v>
      </c>
      <c r="C230" s="191" t="s">
        <v>323</v>
      </c>
      <c r="D230" s="191" t="s">
        <v>324</v>
      </c>
      <c r="E230" s="191" t="s">
        <v>325</v>
      </c>
      <c r="F230" s="191" t="s">
        <v>326</v>
      </c>
      <c r="G230" s="198">
        <v>5512</v>
      </c>
      <c r="H230" s="198">
        <v>5019</v>
      </c>
      <c r="I230" s="191" t="s">
        <v>327</v>
      </c>
      <c r="J230" s="191" t="s">
        <v>328</v>
      </c>
      <c r="K230" s="191" t="s">
        <v>329</v>
      </c>
      <c r="L230" s="191" t="s">
        <v>330</v>
      </c>
      <c r="M230" s="192">
        <v>0</v>
      </c>
      <c r="N230" s="200">
        <v>20000</v>
      </c>
    </row>
    <row r="231" spans="1:14" ht="12.75">
      <c r="A231" s="189">
        <v>374.080952380857</v>
      </c>
      <c r="B231" s="191" t="s">
        <v>323</v>
      </c>
      <c r="C231" s="191" t="s">
        <v>323</v>
      </c>
      <c r="D231" s="191" t="s">
        <v>324</v>
      </c>
      <c r="E231" s="191" t="s">
        <v>325</v>
      </c>
      <c r="F231" s="191" t="s">
        <v>326</v>
      </c>
      <c r="G231" s="198">
        <v>5512</v>
      </c>
      <c r="H231" s="198">
        <v>5021</v>
      </c>
      <c r="I231" s="191" t="s">
        <v>327</v>
      </c>
      <c r="J231" s="191" t="s">
        <v>328</v>
      </c>
      <c r="K231" s="191" t="s">
        <v>329</v>
      </c>
      <c r="L231" s="191" t="s">
        <v>330</v>
      </c>
      <c r="M231" s="192">
        <v>0</v>
      </c>
      <c r="N231" s="200">
        <v>250000</v>
      </c>
    </row>
    <row r="232" spans="1:14" ht="12.75">
      <c r="A232" s="189">
        <v>375.745238095142</v>
      </c>
      <c r="B232" s="191" t="s">
        <v>323</v>
      </c>
      <c r="C232" s="191" t="s">
        <v>323</v>
      </c>
      <c r="D232" s="191" t="s">
        <v>324</v>
      </c>
      <c r="E232" s="191" t="s">
        <v>325</v>
      </c>
      <c r="F232" s="191" t="s">
        <v>326</v>
      </c>
      <c r="G232" s="198">
        <v>5512</v>
      </c>
      <c r="H232" s="198">
        <v>5029</v>
      </c>
      <c r="I232" s="191" t="s">
        <v>327</v>
      </c>
      <c r="J232" s="191" t="s">
        <v>328</v>
      </c>
      <c r="K232" s="191" t="s">
        <v>329</v>
      </c>
      <c r="L232" s="191" t="s">
        <v>330</v>
      </c>
      <c r="M232" s="192">
        <v>0</v>
      </c>
      <c r="N232" s="200">
        <v>10000</v>
      </c>
    </row>
    <row r="233" spans="1:14" ht="12.75">
      <c r="A233" s="189">
        <v>377.409523809427</v>
      </c>
      <c r="B233" s="191" t="s">
        <v>323</v>
      </c>
      <c r="C233" s="191" t="s">
        <v>323</v>
      </c>
      <c r="D233" s="191" t="s">
        <v>324</v>
      </c>
      <c r="E233" s="191" t="s">
        <v>325</v>
      </c>
      <c r="F233" s="191" t="s">
        <v>326</v>
      </c>
      <c r="G233" s="198">
        <v>5512</v>
      </c>
      <c r="H233" s="198">
        <v>5039</v>
      </c>
      <c r="I233" s="191" t="s">
        <v>327</v>
      </c>
      <c r="J233" s="191" t="s">
        <v>328</v>
      </c>
      <c r="K233" s="191" t="s">
        <v>329</v>
      </c>
      <c r="L233" s="191" t="s">
        <v>330</v>
      </c>
      <c r="M233" s="192">
        <v>0</v>
      </c>
      <c r="N233" s="200">
        <v>10000</v>
      </c>
    </row>
    <row r="234" spans="1:14" ht="12.75">
      <c r="A234" s="189">
        <v>379.073809523712</v>
      </c>
      <c r="B234" s="191" t="s">
        <v>323</v>
      </c>
      <c r="C234" s="191" t="s">
        <v>323</v>
      </c>
      <c r="D234" s="191" t="s">
        <v>324</v>
      </c>
      <c r="E234" s="191" t="s">
        <v>325</v>
      </c>
      <c r="F234" s="191" t="s">
        <v>326</v>
      </c>
      <c r="G234" s="198">
        <v>5512</v>
      </c>
      <c r="H234" s="198">
        <v>5132</v>
      </c>
      <c r="I234" s="191" t="s">
        <v>327</v>
      </c>
      <c r="J234" s="191" t="s">
        <v>328</v>
      </c>
      <c r="K234" s="191" t="s">
        <v>329</v>
      </c>
      <c r="L234" s="191" t="s">
        <v>330</v>
      </c>
      <c r="M234" s="192">
        <v>0</v>
      </c>
      <c r="N234" s="200">
        <v>10000</v>
      </c>
    </row>
    <row r="235" spans="1:14" ht="12.75">
      <c r="A235" s="189">
        <v>380.738095237997</v>
      </c>
      <c r="B235" s="191" t="s">
        <v>323</v>
      </c>
      <c r="C235" s="191" t="s">
        <v>323</v>
      </c>
      <c r="D235" s="191" t="s">
        <v>324</v>
      </c>
      <c r="E235" s="191" t="s">
        <v>325</v>
      </c>
      <c r="F235" s="191" t="s">
        <v>326</v>
      </c>
      <c r="G235" s="198">
        <v>5512</v>
      </c>
      <c r="H235" s="198">
        <v>5134</v>
      </c>
      <c r="I235" s="191" t="s">
        <v>327</v>
      </c>
      <c r="J235" s="191" t="s">
        <v>328</v>
      </c>
      <c r="K235" s="191" t="s">
        <v>329</v>
      </c>
      <c r="L235" s="191" t="s">
        <v>330</v>
      </c>
      <c r="M235" s="192">
        <v>0</v>
      </c>
      <c r="N235" s="200">
        <v>10000</v>
      </c>
    </row>
    <row r="236" spans="1:14" ht="12.75">
      <c r="A236" s="189">
        <v>382.402380952282</v>
      </c>
      <c r="B236" s="191" t="s">
        <v>323</v>
      </c>
      <c r="C236" s="191" t="s">
        <v>323</v>
      </c>
      <c r="D236" s="191" t="s">
        <v>324</v>
      </c>
      <c r="E236" s="191" t="s">
        <v>325</v>
      </c>
      <c r="F236" s="191" t="s">
        <v>326</v>
      </c>
      <c r="G236" s="198">
        <v>5512</v>
      </c>
      <c r="H236" s="198">
        <v>5151</v>
      </c>
      <c r="I236" s="191" t="s">
        <v>327</v>
      </c>
      <c r="J236" s="191" t="s">
        <v>328</v>
      </c>
      <c r="K236" s="191" t="s">
        <v>329</v>
      </c>
      <c r="L236" s="191" t="s">
        <v>330</v>
      </c>
      <c r="M236" s="192">
        <v>0</v>
      </c>
      <c r="N236" s="200">
        <v>10000</v>
      </c>
    </row>
    <row r="237" spans="1:14" ht="12.75">
      <c r="A237" s="189">
        <v>384.066666666567</v>
      </c>
      <c r="B237" s="191" t="s">
        <v>323</v>
      </c>
      <c r="C237" s="191" t="s">
        <v>323</v>
      </c>
      <c r="D237" s="191" t="s">
        <v>324</v>
      </c>
      <c r="E237" s="191" t="s">
        <v>325</v>
      </c>
      <c r="F237" s="191" t="s">
        <v>326</v>
      </c>
      <c r="G237" s="198">
        <v>5512</v>
      </c>
      <c r="H237" s="198">
        <v>5153</v>
      </c>
      <c r="I237" s="191" t="s">
        <v>327</v>
      </c>
      <c r="J237" s="191" t="s">
        <v>328</v>
      </c>
      <c r="K237" s="191" t="s">
        <v>329</v>
      </c>
      <c r="L237" s="191" t="s">
        <v>330</v>
      </c>
      <c r="M237" s="192">
        <v>0</v>
      </c>
      <c r="N237" s="200">
        <v>45000</v>
      </c>
    </row>
    <row r="238" spans="1:14" ht="12.75">
      <c r="A238" s="189">
        <v>385.730952380852</v>
      </c>
      <c r="B238" s="191" t="s">
        <v>323</v>
      </c>
      <c r="C238" s="191" t="s">
        <v>323</v>
      </c>
      <c r="D238" s="191" t="s">
        <v>324</v>
      </c>
      <c r="E238" s="191" t="s">
        <v>325</v>
      </c>
      <c r="F238" s="191" t="s">
        <v>326</v>
      </c>
      <c r="G238" s="198">
        <v>5512</v>
      </c>
      <c r="H238" s="198">
        <v>5154</v>
      </c>
      <c r="I238" s="191" t="s">
        <v>327</v>
      </c>
      <c r="J238" s="191" t="s">
        <v>328</v>
      </c>
      <c r="K238" s="191" t="s">
        <v>329</v>
      </c>
      <c r="L238" s="191" t="s">
        <v>330</v>
      </c>
      <c r="M238" s="192">
        <v>0</v>
      </c>
      <c r="N238" s="200">
        <v>40000</v>
      </c>
    </row>
    <row r="239" spans="1:14" ht="12.75">
      <c r="A239" s="189">
        <v>387.395238095137</v>
      </c>
      <c r="B239" s="191" t="s">
        <v>323</v>
      </c>
      <c r="C239" s="191" t="s">
        <v>323</v>
      </c>
      <c r="D239" s="191" t="s">
        <v>324</v>
      </c>
      <c r="E239" s="191" t="s">
        <v>325</v>
      </c>
      <c r="F239" s="191" t="s">
        <v>326</v>
      </c>
      <c r="G239" s="198">
        <v>5512</v>
      </c>
      <c r="H239" s="198">
        <v>5156</v>
      </c>
      <c r="I239" s="191" t="s">
        <v>327</v>
      </c>
      <c r="J239" s="191" t="s">
        <v>328</v>
      </c>
      <c r="K239" s="191" t="s">
        <v>329</v>
      </c>
      <c r="L239" s="191" t="s">
        <v>330</v>
      </c>
      <c r="M239" s="192">
        <v>0</v>
      </c>
      <c r="N239" s="200">
        <v>80000</v>
      </c>
    </row>
    <row r="240" spans="1:14" ht="12.75">
      <c r="A240" s="189">
        <v>389.059523809422</v>
      </c>
      <c r="B240" s="191" t="s">
        <v>323</v>
      </c>
      <c r="C240" s="191" t="s">
        <v>323</v>
      </c>
      <c r="D240" s="191" t="s">
        <v>324</v>
      </c>
      <c r="E240" s="191" t="s">
        <v>325</v>
      </c>
      <c r="F240" s="191" t="s">
        <v>326</v>
      </c>
      <c r="G240" s="198">
        <v>5512</v>
      </c>
      <c r="H240" s="198">
        <v>5162</v>
      </c>
      <c r="I240" s="191" t="s">
        <v>327</v>
      </c>
      <c r="J240" s="191" t="s">
        <v>328</v>
      </c>
      <c r="K240" s="191" t="s">
        <v>329</v>
      </c>
      <c r="L240" s="191" t="s">
        <v>330</v>
      </c>
      <c r="M240" s="192">
        <v>0</v>
      </c>
      <c r="N240" s="200">
        <v>15000</v>
      </c>
    </row>
    <row r="241" spans="1:14" ht="12.75">
      <c r="A241" s="189">
        <v>390.723809523707</v>
      </c>
      <c r="B241" s="191" t="s">
        <v>323</v>
      </c>
      <c r="C241" s="191" t="s">
        <v>323</v>
      </c>
      <c r="D241" s="191" t="s">
        <v>324</v>
      </c>
      <c r="E241" s="191" t="s">
        <v>325</v>
      </c>
      <c r="F241" s="191" t="s">
        <v>326</v>
      </c>
      <c r="G241" s="198">
        <v>5512</v>
      </c>
      <c r="H241" s="198">
        <v>5167</v>
      </c>
      <c r="I241" s="191" t="s">
        <v>327</v>
      </c>
      <c r="J241" s="191" t="s">
        <v>328</v>
      </c>
      <c r="K241" s="191" t="s">
        <v>329</v>
      </c>
      <c r="L241" s="191" t="s">
        <v>330</v>
      </c>
      <c r="M241" s="192">
        <v>0</v>
      </c>
      <c r="N241" s="200">
        <v>10000</v>
      </c>
    </row>
    <row r="242" spans="1:14" ht="12.75">
      <c r="A242" s="189">
        <v>392.388095237992</v>
      </c>
      <c r="B242" s="191" t="s">
        <v>323</v>
      </c>
      <c r="C242" s="191" t="s">
        <v>323</v>
      </c>
      <c r="D242" s="191" t="s">
        <v>324</v>
      </c>
      <c r="E242" s="191" t="s">
        <v>325</v>
      </c>
      <c r="F242" s="191" t="s">
        <v>326</v>
      </c>
      <c r="G242" s="198">
        <v>5512</v>
      </c>
      <c r="H242" s="198">
        <v>5169</v>
      </c>
      <c r="I242" s="191" t="s">
        <v>327</v>
      </c>
      <c r="J242" s="191" t="s">
        <v>328</v>
      </c>
      <c r="K242" s="191" t="s">
        <v>329</v>
      </c>
      <c r="L242" s="191" t="s">
        <v>330</v>
      </c>
      <c r="M242" s="192">
        <v>0</v>
      </c>
      <c r="N242" s="200">
        <v>30000</v>
      </c>
    </row>
    <row r="243" spans="1:14" ht="12.75">
      <c r="A243" s="189">
        <v>394.052380952277</v>
      </c>
      <c r="B243" s="191" t="s">
        <v>323</v>
      </c>
      <c r="C243" s="191" t="s">
        <v>323</v>
      </c>
      <c r="D243" s="191" t="s">
        <v>324</v>
      </c>
      <c r="E243" s="191" t="s">
        <v>325</v>
      </c>
      <c r="F243" s="191" t="s">
        <v>326</v>
      </c>
      <c r="G243" s="198">
        <v>5512</v>
      </c>
      <c r="H243" s="198">
        <v>5171</v>
      </c>
      <c r="I243" s="191" t="s">
        <v>327</v>
      </c>
      <c r="J243" s="191" t="s">
        <v>328</v>
      </c>
      <c r="K243" s="191" t="s">
        <v>329</v>
      </c>
      <c r="L243" s="191" t="s">
        <v>330</v>
      </c>
      <c r="M243" s="192">
        <v>0</v>
      </c>
      <c r="N243" s="200">
        <v>10000</v>
      </c>
    </row>
    <row r="244" spans="1:14" ht="12.75">
      <c r="A244" s="189">
        <v>395.716666666562</v>
      </c>
      <c r="B244" s="191" t="s">
        <v>323</v>
      </c>
      <c r="C244" s="191" t="s">
        <v>323</v>
      </c>
      <c r="D244" s="191" t="s">
        <v>324</v>
      </c>
      <c r="E244" s="191" t="s">
        <v>325</v>
      </c>
      <c r="F244" s="191" t="s">
        <v>326</v>
      </c>
      <c r="G244" s="198">
        <v>5512</v>
      </c>
      <c r="H244" s="198">
        <v>5173</v>
      </c>
      <c r="I244" s="191" t="s">
        <v>327</v>
      </c>
      <c r="J244" s="191" t="s">
        <v>328</v>
      </c>
      <c r="K244" s="191" t="s">
        <v>329</v>
      </c>
      <c r="L244" s="191" t="s">
        <v>330</v>
      </c>
      <c r="M244" s="192">
        <v>0</v>
      </c>
      <c r="N244" s="200">
        <v>5000</v>
      </c>
    </row>
    <row r="245" spans="1:14" ht="12.75">
      <c r="A245" s="189">
        <v>397.380952380847</v>
      </c>
      <c r="B245" s="191" t="s">
        <v>323</v>
      </c>
      <c r="C245" s="191" t="s">
        <v>323</v>
      </c>
      <c r="D245" s="191" t="s">
        <v>324</v>
      </c>
      <c r="E245" s="191" t="s">
        <v>325</v>
      </c>
      <c r="F245" s="191" t="s">
        <v>326</v>
      </c>
      <c r="G245" s="198">
        <v>5512</v>
      </c>
      <c r="H245" s="198">
        <v>5175</v>
      </c>
      <c r="I245" s="191" t="s">
        <v>327</v>
      </c>
      <c r="J245" s="191" t="s">
        <v>328</v>
      </c>
      <c r="K245" s="191" t="s">
        <v>329</v>
      </c>
      <c r="L245" s="191" t="s">
        <v>330</v>
      </c>
      <c r="M245" s="192">
        <v>0</v>
      </c>
      <c r="N245" s="200">
        <v>5000</v>
      </c>
    </row>
    <row r="246" spans="1:14" ht="12.75">
      <c r="A246" s="189">
        <v>399.045238095132</v>
      </c>
      <c r="B246" s="191" t="s">
        <v>323</v>
      </c>
      <c r="C246" s="191" t="s">
        <v>323</v>
      </c>
      <c r="D246" s="191" t="s">
        <v>324</v>
      </c>
      <c r="E246" s="191" t="s">
        <v>325</v>
      </c>
      <c r="F246" s="191" t="s">
        <v>326</v>
      </c>
      <c r="G246" s="198">
        <v>5512</v>
      </c>
      <c r="H246" s="198">
        <v>5901</v>
      </c>
      <c r="I246" s="191" t="s">
        <v>327</v>
      </c>
      <c r="J246" s="191" t="s">
        <v>328</v>
      </c>
      <c r="K246" s="191" t="s">
        <v>329</v>
      </c>
      <c r="L246" s="191" t="s">
        <v>330</v>
      </c>
      <c r="M246" s="192">
        <v>0</v>
      </c>
      <c r="N246" s="200">
        <v>20000</v>
      </c>
    </row>
    <row r="247" spans="1:15" ht="12.75">
      <c r="A247" s="189">
        <v>400.709523809417</v>
      </c>
      <c r="B247" s="191" t="s">
        <v>323</v>
      </c>
      <c r="C247" s="191" t="s">
        <v>323</v>
      </c>
      <c r="D247" s="191" t="s">
        <v>324</v>
      </c>
      <c r="E247" s="191" t="s">
        <v>325</v>
      </c>
      <c r="F247" s="191" t="s">
        <v>326</v>
      </c>
      <c r="G247" s="198">
        <v>5512</v>
      </c>
      <c r="H247" s="198">
        <v>6123</v>
      </c>
      <c r="I247" s="191" t="s">
        <v>327</v>
      </c>
      <c r="J247" s="191" t="s">
        <v>328</v>
      </c>
      <c r="K247" s="191" t="s">
        <v>329</v>
      </c>
      <c r="L247" s="191" t="s">
        <v>330</v>
      </c>
      <c r="M247" s="192">
        <v>0</v>
      </c>
      <c r="N247" s="200">
        <v>6500000</v>
      </c>
      <c r="O247" s="195"/>
    </row>
    <row r="248" spans="1:14" ht="12.75">
      <c r="A248" s="189">
        <v>402.373809523702</v>
      </c>
      <c r="B248" s="191" t="s">
        <v>323</v>
      </c>
      <c r="C248" s="191" t="s">
        <v>323</v>
      </c>
      <c r="D248" s="191" t="s">
        <v>324</v>
      </c>
      <c r="E248" s="191" t="s">
        <v>325</v>
      </c>
      <c r="F248" s="191" t="s">
        <v>326</v>
      </c>
      <c r="G248" s="198">
        <v>6112</v>
      </c>
      <c r="H248" s="198">
        <v>5019</v>
      </c>
      <c r="I248" s="191" t="s">
        <v>327</v>
      </c>
      <c r="J248" s="191" t="s">
        <v>328</v>
      </c>
      <c r="K248" s="191" t="s">
        <v>329</v>
      </c>
      <c r="L248" s="191" t="s">
        <v>330</v>
      </c>
      <c r="M248" s="192">
        <v>0</v>
      </c>
      <c r="N248" s="200">
        <v>10000</v>
      </c>
    </row>
    <row r="249" spans="1:14" ht="12.75">
      <c r="A249" s="189">
        <v>404.038095237987</v>
      </c>
      <c r="B249" s="191" t="s">
        <v>323</v>
      </c>
      <c r="C249" s="191" t="s">
        <v>323</v>
      </c>
      <c r="D249" s="191" t="s">
        <v>324</v>
      </c>
      <c r="E249" s="191" t="s">
        <v>325</v>
      </c>
      <c r="F249" s="191" t="s">
        <v>326</v>
      </c>
      <c r="G249" s="198">
        <v>6112</v>
      </c>
      <c r="H249" s="198">
        <v>5023</v>
      </c>
      <c r="I249" s="191" t="s">
        <v>327</v>
      </c>
      <c r="J249" s="191" t="s">
        <v>328</v>
      </c>
      <c r="K249" s="191" t="s">
        <v>329</v>
      </c>
      <c r="L249" s="191" t="s">
        <v>330</v>
      </c>
      <c r="M249" s="192">
        <v>0</v>
      </c>
      <c r="N249" s="200">
        <v>1700000</v>
      </c>
    </row>
    <row r="250" spans="1:14" ht="12.75">
      <c r="A250" s="189">
        <v>405.702380952272</v>
      </c>
      <c r="B250" s="191" t="s">
        <v>323</v>
      </c>
      <c r="C250" s="191" t="s">
        <v>323</v>
      </c>
      <c r="D250" s="191" t="s">
        <v>324</v>
      </c>
      <c r="E250" s="191" t="s">
        <v>325</v>
      </c>
      <c r="F250" s="191" t="s">
        <v>326</v>
      </c>
      <c r="G250" s="198">
        <v>6112</v>
      </c>
      <c r="H250" s="198">
        <v>5031</v>
      </c>
      <c r="I250" s="191" t="s">
        <v>327</v>
      </c>
      <c r="J250" s="191" t="s">
        <v>328</v>
      </c>
      <c r="K250" s="191" t="s">
        <v>329</v>
      </c>
      <c r="L250" s="191" t="s">
        <v>330</v>
      </c>
      <c r="M250" s="192">
        <v>0</v>
      </c>
      <c r="N250" s="200">
        <f>CEILING(N249*0.25,1000)-45000</f>
        <v>380000</v>
      </c>
    </row>
    <row r="251" spans="1:14" ht="12.75">
      <c r="A251" s="189">
        <v>407.366666666557</v>
      </c>
      <c r="B251" s="191" t="s">
        <v>323</v>
      </c>
      <c r="C251" s="191" t="s">
        <v>323</v>
      </c>
      <c r="D251" s="191" t="s">
        <v>324</v>
      </c>
      <c r="E251" s="191" t="s">
        <v>325</v>
      </c>
      <c r="F251" s="191" t="s">
        <v>326</v>
      </c>
      <c r="G251" s="198">
        <v>6112</v>
      </c>
      <c r="H251" s="198">
        <v>5032</v>
      </c>
      <c r="I251" s="191" t="s">
        <v>327</v>
      </c>
      <c r="J251" s="191" t="s">
        <v>328</v>
      </c>
      <c r="K251" s="191" t="s">
        <v>329</v>
      </c>
      <c r="L251" s="191" t="s">
        <v>330</v>
      </c>
      <c r="M251" s="192">
        <v>0</v>
      </c>
      <c r="N251" s="200">
        <f>CEILING(N249*0.09,1000)</f>
        <v>153000</v>
      </c>
    </row>
    <row r="252" spans="1:14" ht="12.75">
      <c r="A252" s="189">
        <v>409.030952380842</v>
      </c>
      <c r="B252" s="191" t="s">
        <v>323</v>
      </c>
      <c r="C252" s="191" t="s">
        <v>323</v>
      </c>
      <c r="D252" s="191" t="s">
        <v>324</v>
      </c>
      <c r="E252" s="191" t="s">
        <v>325</v>
      </c>
      <c r="F252" s="191" t="s">
        <v>326</v>
      </c>
      <c r="G252" s="198">
        <v>6112</v>
      </c>
      <c r="H252" s="198">
        <v>5039</v>
      </c>
      <c r="I252" s="191" t="s">
        <v>327</v>
      </c>
      <c r="J252" s="191" t="s">
        <v>328</v>
      </c>
      <c r="K252" s="191" t="s">
        <v>329</v>
      </c>
      <c r="L252" s="191" t="s">
        <v>330</v>
      </c>
      <c r="M252" s="192">
        <v>0</v>
      </c>
      <c r="N252" s="200">
        <v>3500</v>
      </c>
    </row>
    <row r="253" spans="1:14" ht="12.75">
      <c r="A253" s="189">
        <v>410.695238095127</v>
      </c>
      <c r="B253" s="191" t="s">
        <v>323</v>
      </c>
      <c r="C253" s="191" t="s">
        <v>323</v>
      </c>
      <c r="D253" s="191" t="s">
        <v>324</v>
      </c>
      <c r="E253" s="191" t="s">
        <v>325</v>
      </c>
      <c r="F253" s="191" t="s">
        <v>326</v>
      </c>
      <c r="G253" s="198">
        <v>6112</v>
      </c>
      <c r="H253" s="198">
        <v>5136</v>
      </c>
      <c r="I253" s="191" t="s">
        <v>327</v>
      </c>
      <c r="J253" s="191" t="s">
        <v>328</v>
      </c>
      <c r="K253" s="191" t="s">
        <v>329</v>
      </c>
      <c r="L253" s="191" t="s">
        <v>330</v>
      </c>
      <c r="M253" s="192">
        <v>0</v>
      </c>
      <c r="N253" s="200">
        <v>3000</v>
      </c>
    </row>
    <row r="254" spans="1:14" ht="12.75">
      <c r="A254" s="189">
        <v>412.359523809412</v>
      </c>
      <c r="B254" s="191" t="s">
        <v>323</v>
      </c>
      <c r="C254" s="191" t="s">
        <v>323</v>
      </c>
      <c r="D254" s="191" t="s">
        <v>324</v>
      </c>
      <c r="E254" s="191" t="s">
        <v>325</v>
      </c>
      <c r="F254" s="191" t="s">
        <v>326</v>
      </c>
      <c r="G254" s="198">
        <v>6112</v>
      </c>
      <c r="H254" s="198">
        <v>5137</v>
      </c>
      <c r="I254" s="191" t="s">
        <v>327</v>
      </c>
      <c r="J254" s="191" t="s">
        <v>328</v>
      </c>
      <c r="K254" s="191" t="s">
        <v>329</v>
      </c>
      <c r="L254" s="191" t="s">
        <v>330</v>
      </c>
      <c r="M254" s="192">
        <v>0</v>
      </c>
      <c r="N254" s="200">
        <v>30000</v>
      </c>
    </row>
    <row r="255" spans="1:14" ht="12.75">
      <c r="A255" s="189">
        <v>414.023809523697</v>
      </c>
      <c r="B255" s="191" t="s">
        <v>323</v>
      </c>
      <c r="C255" s="191" t="s">
        <v>323</v>
      </c>
      <c r="D255" s="191" t="s">
        <v>324</v>
      </c>
      <c r="E255" s="191" t="s">
        <v>325</v>
      </c>
      <c r="F255" s="191" t="s">
        <v>326</v>
      </c>
      <c r="G255" s="198">
        <v>6112</v>
      </c>
      <c r="H255" s="198">
        <v>5139</v>
      </c>
      <c r="I255" s="191" t="s">
        <v>327</v>
      </c>
      <c r="J255" s="191" t="s">
        <v>328</v>
      </c>
      <c r="K255" s="191" t="s">
        <v>329</v>
      </c>
      <c r="L255" s="191" t="s">
        <v>330</v>
      </c>
      <c r="M255" s="192">
        <v>0</v>
      </c>
      <c r="N255" s="200">
        <v>7000</v>
      </c>
    </row>
    <row r="256" spans="1:14" ht="12.75">
      <c r="A256" s="189">
        <v>415.688095237982</v>
      </c>
      <c r="B256" s="191" t="s">
        <v>323</v>
      </c>
      <c r="C256" s="191" t="s">
        <v>323</v>
      </c>
      <c r="D256" s="191" t="s">
        <v>324</v>
      </c>
      <c r="E256" s="191" t="s">
        <v>325</v>
      </c>
      <c r="F256" s="191" t="s">
        <v>326</v>
      </c>
      <c r="G256" s="198">
        <v>6112</v>
      </c>
      <c r="H256" s="198">
        <v>5162</v>
      </c>
      <c r="I256" s="191" t="s">
        <v>327</v>
      </c>
      <c r="J256" s="191" t="s">
        <v>328</v>
      </c>
      <c r="K256" s="191" t="s">
        <v>329</v>
      </c>
      <c r="L256" s="191" t="s">
        <v>330</v>
      </c>
      <c r="M256" s="192">
        <v>0</v>
      </c>
      <c r="N256" s="200">
        <v>10000</v>
      </c>
    </row>
    <row r="257" spans="1:14" ht="12.75">
      <c r="A257" s="189">
        <v>417.352380952267</v>
      </c>
      <c r="B257" s="191" t="s">
        <v>323</v>
      </c>
      <c r="C257" s="191" t="s">
        <v>323</v>
      </c>
      <c r="D257" s="191" t="s">
        <v>324</v>
      </c>
      <c r="E257" s="191" t="s">
        <v>325</v>
      </c>
      <c r="F257" s="191" t="s">
        <v>326</v>
      </c>
      <c r="G257" s="198">
        <v>6112</v>
      </c>
      <c r="H257" s="198">
        <v>5166</v>
      </c>
      <c r="I257" s="191" t="s">
        <v>327</v>
      </c>
      <c r="J257" s="191" t="s">
        <v>328</v>
      </c>
      <c r="K257" s="191" t="s">
        <v>329</v>
      </c>
      <c r="L257" s="191" t="s">
        <v>330</v>
      </c>
      <c r="M257" s="192">
        <v>0</v>
      </c>
      <c r="N257" s="200">
        <v>20000</v>
      </c>
    </row>
    <row r="258" spans="1:14" ht="12.75">
      <c r="A258" s="189">
        <v>419.016666666552</v>
      </c>
      <c r="B258" s="191" t="s">
        <v>323</v>
      </c>
      <c r="C258" s="191" t="s">
        <v>323</v>
      </c>
      <c r="D258" s="191" t="s">
        <v>324</v>
      </c>
      <c r="E258" s="191" t="s">
        <v>325</v>
      </c>
      <c r="F258" s="191" t="s">
        <v>326</v>
      </c>
      <c r="G258" s="198">
        <v>6112</v>
      </c>
      <c r="H258" s="198">
        <v>5167</v>
      </c>
      <c r="I258" s="191" t="s">
        <v>327</v>
      </c>
      <c r="J258" s="191" t="s">
        <v>328</v>
      </c>
      <c r="K258" s="191" t="s">
        <v>329</v>
      </c>
      <c r="L258" s="191" t="s">
        <v>330</v>
      </c>
      <c r="M258" s="192">
        <v>0</v>
      </c>
      <c r="N258" s="200">
        <v>5000</v>
      </c>
    </row>
    <row r="259" spans="1:14" ht="12.75">
      <c r="A259" s="189">
        <v>420.680952380837</v>
      </c>
      <c r="B259" s="191" t="s">
        <v>323</v>
      </c>
      <c r="C259" s="191" t="s">
        <v>323</v>
      </c>
      <c r="D259" s="191" t="s">
        <v>324</v>
      </c>
      <c r="E259" s="191" t="s">
        <v>325</v>
      </c>
      <c r="F259" s="191" t="s">
        <v>326</v>
      </c>
      <c r="G259" s="198">
        <v>6112</v>
      </c>
      <c r="H259" s="198">
        <v>5169</v>
      </c>
      <c r="I259" s="191" t="s">
        <v>327</v>
      </c>
      <c r="J259" s="191" t="s">
        <v>328</v>
      </c>
      <c r="K259" s="191" t="s">
        <v>329</v>
      </c>
      <c r="L259" s="191" t="s">
        <v>330</v>
      </c>
      <c r="M259" s="192">
        <v>0</v>
      </c>
      <c r="N259" s="200">
        <v>60000</v>
      </c>
    </row>
    <row r="260" spans="1:14" ht="12.75">
      <c r="A260" s="189">
        <v>422.345238095122</v>
      </c>
      <c r="B260" s="191" t="s">
        <v>323</v>
      </c>
      <c r="C260" s="191" t="s">
        <v>323</v>
      </c>
      <c r="D260" s="191" t="s">
        <v>324</v>
      </c>
      <c r="E260" s="191" t="s">
        <v>325</v>
      </c>
      <c r="F260" s="191" t="s">
        <v>326</v>
      </c>
      <c r="G260" s="198">
        <v>6112</v>
      </c>
      <c r="H260" s="198">
        <v>5171</v>
      </c>
      <c r="I260" s="191" t="s">
        <v>327</v>
      </c>
      <c r="J260" s="191" t="s">
        <v>328</v>
      </c>
      <c r="K260" s="191" t="s">
        <v>329</v>
      </c>
      <c r="L260" s="191" t="s">
        <v>330</v>
      </c>
      <c r="M260" s="192">
        <v>0</v>
      </c>
      <c r="N260" s="200">
        <v>10000</v>
      </c>
    </row>
    <row r="261" spans="1:14" ht="12.75">
      <c r="A261" s="189">
        <v>424.009523809407</v>
      </c>
      <c r="B261" s="191" t="s">
        <v>323</v>
      </c>
      <c r="C261" s="191" t="s">
        <v>323</v>
      </c>
      <c r="D261" s="191" t="s">
        <v>324</v>
      </c>
      <c r="E261" s="191" t="s">
        <v>325</v>
      </c>
      <c r="F261" s="191" t="s">
        <v>326</v>
      </c>
      <c r="G261" s="198">
        <v>6112</v>
      </c>
      <c r="H261" s="198">
        <v>5172</v>
      </c>
      <c r="I261" s="191" t="s">
        <v>327</v>
      </c>
      <c r="J261" s="191" t="s">
        <v>328</v>
      </c>
      <c r="K261" s="191" t="s">
        <v>329</v>
      </c>
      <c r="L261" s="191" t="s">
        <v>330</v>
      </c>
      <c r="M261" s="192">
        <v>0</v>
      </c>
      <c r="N261" s="200">
        <v>2000</v>
      </c>
    </row>
    <row r="262" spans="1:14" ht="12.75">
      <c r="A262" s="189">
        <v>425.673809523692</v>
      </c>
      <c r="B262" s="191" t="s">
        <v>323</v>
      </c>
      <c r="C262" s="191" t="s">
        <v>323</v>
      </c>
      <c r="D262" s="191" t="s">
        <v>324</v>
      </c>
      <c r="E262" s="191" t="s">
        <v>325</v>
      </c>
      <c r="F262" s="191" t="s">
        <v>326</v>
      </c>
      <c r="G262" s="198">
        <v>6112</v>
      </c>
      <c r="H262" s="198">
        <v>5173</v>
      </c>
      <c r="I262" s="191" t="s">
        <v>327</v>
      </c>
      <c r="J262" s="191" t="s">
        <v>328</v>
      </c>
      <c r="K262" s="191" t="s">
        <v>329</v>
      </c>
      <c r="L262" s="191" t="s">
        <v>330</v>
      </c>
      <c r="M262" s="192">
        <v>0</v>
      </c>
      <c r="N262" s="200">
        <v>1000</v>
      </c>
    </row>
    <row r="263" spans="1:14" ht="12.75">
      <c r="A263" s="189">
        <v>427.338095237977</v>
      </c>
      <c r="B263" s="191" t="s">
        <v>323</v>
      </c>
      <c r="C263" s="191" t="s">
        <v>323</v>
      </c>
      <c r="D263" s="191" t="s">
        <v>324</v>
      </c>
      <c r="E263" s="191" t="s">
        <v>325</v>
      </c>
      <c r="F263" s="191" t="s">
        <v>326</v>
      </c>
      <c r="G263" s="198">
        <v>6112</v>
      </c>
      <c r="H263" s="198">
        <v>5175</v>
      </c>
      <c r="I263" s="191" t="s">
        <v>327</v>
      </c>
      <c r="J263" s="191" t="s">
        <v>328</v>
      </c>
      <c r="K263" s="191" t="s">
        <v>329</v>
      </c>
      <c r="L263" s="191" t="s">
        <v>330</v>
      </c>
      <c r="M263" s="192">
        <v>0</v>
      </c>
      <c r="N263" s="200">
        <v>20000</v>
      </c>
    </row>
    <row r="264" spans="1:14" ht="12.75">
      <c r="A264" s="189">
        <v>429.002380952261</v>
      </c>
      <c r="B264" s="191" t="s">
        <v>323</v>
      </c>
      <c r="C264" s="191" t="s">
        <v>323</v>
      </c>
      <c r="D264" s="191" t="s">
        <v>324</v>
      </c>
      <c r="E264" s="191" t="s">
        <v>325</v>
      </c>
      <c r="F264" s="191" t="s">
        <v>326</v>
      </c>
      <c r="G264" s="198">
        <v>6112</v>
      </c>
      <c r="H264" s="198">
        <v>5179</v>
      </c>
      <c r="I264" s="191" t="s">
        <v>327</v>
      </c>
      <c r="J264" s="191" t="s">
        <v>328</v>
      </c>
      <c r="K264" s="191" t="s">
        <v>329</v>
      </c>
      <c r="L264" s="191" t="s">
        <v>330</v>
      </c>
      <c r="M264" s="192">
        <v>0</v>
      </c>
      <c r="N264" s="200">
        <v>10000</v>
      </c>
    </row>
    <row r="265" spans="1:15" ht="12.75">
      <c r="A265" s="189">
        <v>430.666666666546</v>
      </c>
      <c r="B265" s="191" t="s">
        <v>323</v>
      </c>
      <c r="C265" s="191" t="s">
        <v>323</v>
      </c>
      <c r="D265" s="191" t="s">
        <v>324</v>
      </c>
      <c r="E265" s="191" t="s">
        <v>325</v>
      </c>
      <c r="F265" s="191" t="s">
        <v>326</v>
      </c>
      <c r="G265" s="198">
        <v>6112</v>
      </c>
      <c r="H265" s="198">
        <v>5194</v>
      </c>
      <c r="I265" s="191" t="s">
        <v>327</v>
      </c>
      <c r="J265" s="191" t="s">
        <v>328</v>
      </c>
      <c r="K265" s="191" t="s">
        <v>329</v>
      </c>
      <c r="L265" s="191" t="s">
        <v>330</v>
      </c>
      <c r="M265" s="192">
        <v>0</v>
      </c>
      <c r="N265" s="200">
        <v>30000</v>
      </c>
      <c r="O265" s="195"/>
    </row>
    <row r="266" spans="1:14" ht="12.75">
      <c r="A266" s="189">
        <v>432.330952380831</v>
      </c>
      <c r="B266" s="191" t="s">
        <v>323</v>
      </c>
      <c r="C266" s="191" t="s">
        <v>323</v>
      </c>
      <c r="D266" s="191" t="s">
        <v>324</v>
      </c>
      <c r="E266" s="191" t="s">
        <v>325</v>
      </c>
      <c r="F266" s="191" t="s">
        <v>326</v>
      </c>
      <c r="G266" s="198">
        <v>6118</v>
      </c>
      <c r="H266" s="198">
        <v>5021</v>
      </c>
      <c r="I266" s="191" t="s">
        <v>327</v>
      </c>
      <c r="J266" s="194" t="s">
        <v>332</v>
      </c>
      <c r="K266" s="191" t="s">
        <v>329</v>
      </c>
      <c r="L266" s="191" t="s">
        <v>330</v>
      </c>
      <c r="M266" s="192">
        <v>0</v>
      </c>
      <c r="N266" s="204">
        <v>43400</v>
      </c>
    </row>
    <row r="267" spans="1:14" ht="12.75">
      <c r="A267" s="189">
        <v>432.330952380831</v>
      </c>
      <c r="B267" s="191" t="s">
        <v>323</v>
      </c>
      <c r="C267" s="191" t="s">
        <v>323</v>
      </c>
      <c r="D267" s="191" t="s">
        <v>324</v>
      </c>
      <c r="E267" s="191" t="s">
        <v>325</v>
      </c>
      <c r="F267" s="191" t="s">
        <v>326</v>
      </c>
      <c r="G267" s="198">
        <v>6118</v>
      </c>
      <c r="H267" s="198">
        <v>5021</v>
      </c>
      <c r="I267" s="191" t="s">
        <v>327</v>
      </c>
      <c r="J267" s="191" t="s">
        <v>328</v>
      </c>
      <c r="K267" s="191" t="s">
        <v>329</v>
      </c>
      <c r="L267" s="191" t="s">
        <v>330</v>
      </c>
      <c r="M267" s="192">
        <v>0</v>
      </c>
      <c r="N267" s="204">
        <v>2600</v>
      </c>
    </row>
    <row r="268" spans="1:14" ht="12.75">
      <c r="A268" s="189">
        <v>432.330952380831</v>
      </c>
      <c r="B268" s="191" t="s">
        <v>323</v>
      </c>
      <c r="C268" s="191" t="s">
        <v>323</v>
      </c>
      <c r="D268" s="191" t="s">
        <v>324</v>
      </c>
      <c r="E268" s="191" t="s">
        <v>325</v>
      </c>
      <c r="F268" s="191" t="s">
        <v>326</v>
      </c>
      <c r="G268" s="198">
        <v>6118</v>
      </c>
      <c r="H268" s="198">
        <v>5029</v>
      </c>
      <c r="I268" s="191" t="s">
        <v>327</v>
      </c>
      <c r="J268" s="194" t="s">
        <v>332</v>
      </c>
      <c r="K268" s="191" t="s">
        <v>329</v>
      </c>
      <c r="L268" s="191" t="s">
        <v>330</v>
      </c>
      <c r="M268" s="192">
        <v>0</v>
      </c>
      <c r="N268" s="204">
        <v>1300</v>
      </c>
    </row>
    <row r="269" spans="1:14" ht="12.75">
      <c r="A269" s="189">
        <v>432.330952380831</v>
      </c>
      <c r="B269" s="191" t="s">
        <v>323</v>
      </c>
      <c r="C269" s="191" t="s">
        <v>323</v>
      </c>
      <c r="D269" s="191" t="s">
        <v>324</v>
      </c>
      <c r="E269" s="191" t="s">
        <v>325</v>
      </c>
      <c r="F269" s="191" t="s">
        <v>326</v>
      </c>
      <c r="G269" s="198">
        <v>6118</v>
      </c>
      <c r="H269" s="198">
        <v>5029</v>
      </c>
      <c r="I269" s="191" t="s">
        <v>327</v>
      </c>
      <c r="J269" s="191" t="s">
        <v>328</v>
      </c>
      <c r="K269" s="191" t="s">
        <v>329</v>
      </c>
      <c r="L269" s="191" t="s">
        <v>330</v>
      </c>
      <c r="M269" s="192">
        <v>0</v>
      </c>
      <c r="N269" s="204">
        <v>700</v>
      </c>
    </row>
    <row r="270" spans="1:14" ht="12.75">
      <c r="A270" s="189">
        <v>433.995238095116</v>
      </c>
      <c r="B270" s="191" t="s">
        <v>323</v>
      </c>
      <c r="C270" s="191" t="s">
        <v>323</v>
      </c>
      <c r="D270" s="191" t="s">
        <v>324</v>
      </c>
      <c r="E270" s="191" t="s">
        <v>325</v>
      </c>
      <c r="F270" s="191" t="s">
        <v>326</v>
      </c>
      <c r="G270" s="198">
        <v>6118</v>
      </c>
      <c r="H270" s="198">
        <v>5139</v>
      </c>
      <c r="I270" s="191" t="s">
        <v>327</v>
      </c>
      <c r="J270" s="194" t="s">
        <v>332</v>
      </c>
      <c r="K270" s="191" t="s">
        <v>329</v>
      </c>
      <c r="L270" s="191" t="s">
        <v>330</v>
      </c>
      <c r="M270" s="192">
        <v>0</v>
      </c>
      <c r="N270" s="204">
        <v>400</v>
      </c>
    </row>
    <row r="271" spans="1:14" ht="12.75">
      <c r="A271" s="189">
        <v>433.995238095116</v>
      </c>
      <c r="B271" s="191" t="s">
        <v>323</v>
      </c>
      <c r="C271" s="191" t="s">
        <v>323</v>
      </c>
      <c r="D271" s="191" t="s">
        <v>324</v>
      </c>
      <c r="E271" s="191" t="s">
        <v>325</v>
      </c>
      <c r="F271" s="191" t="s">
        <v>326</v>
      </c>
      <c r="G271" s="198">
        <v>6118</v>
      </c>
      <c r="H271" s="198">
        <v>5139</v>
      </c>
      <c r="I271" s="191" t="s">
        <v>327</v>
      </c>
      <c r="J271" s="191" t="s">
        <v>328</v>
      </c>
      <c r="K271" s="191" t="s">
        <v>329</v>
      </c>
      <c r="L271" s="191" t="s">
        <v>330</v>
      </c>
      <c r="M271" s="192">
        <v>0</v>
      </c>
      <c r="N271" s="204">
        <v>600</v>
      </c>
    </row>
    <row r="272" spans="1:14" ht="12.75">
      <c r="A272" s="189">
        <v>435.659523809401</v>
      </c>
      <c r="B272" s="191" t="s">
        <v>323</v>
      </c>
      <c r="C272" s="191" t="s">
        <v>323</v>
      </c>
      <c r="D272" s="191" t="s">
        <v>324</v>
      </c>
      <c r="E272" s="191" t="s">
        <v>325</v>
      </c>
      <c r="F272" s="191" t="s">
        <v>326</v>
      </c>
      <c r="G272" s="198">
        <v>6118</v>
      </c>
      <c r="H272" s="198">
        <v>5169</v>
      </c>
      <c r="I272" s="191" t="s">
        <v>327</v>
      </c>
      <c r="J272" s="194" t="s">
        <v>332</v>
      </c>
      <c r="K272" s="191" t="s">
        <v>329</v>
      </c>
      <c r="L272" s="191" t="s">
        <v>330</v>
      </c>
      <c r="M272" s="192">
        <v>0</v>
      </c>
      <c r="N272" s="204">
        <v>2600</v>
      </c>
    </row>
    <row r="273" spans="1:14" ht="12.75">
      <c r="A273" s="189">
        <v>435.659523809401</v>
      </c>
      <c r="B273" s="191" t="s">
        <v>323</v>
      </c>
      <c r="C273" s="191" t="s">
        <v>323</v>
      </c>
      <c r="D273" s="191" t="s">
        <v>324</v>
      </c>
      <c r="E273" s="191" t="s">
        <v>325</v>
      </c>
      <c r="F273" s="191" t="s">
        <v>326</v>
      </c>
      <c r="G273" s="198">
        <v>6118</v>
      </c>
      <c r="H273" s="198">
        <v>5169</v>
      </c>
      <c r="I273" s="191" t="s">
        <v>327</v>
      </c>
      <c r="J273" s="191" t="s">
        <v>328</v>
      </c>
      <c r="K273" s="191" t="s">
        <v>329</v>
      </c>
      <c r="L273" s="191" t="s">
        <v>330</v>
      </c>
      <c r="M273" s="192">
        <v>0</v>
      </c>
      <c r="N273" s="204">
        <v>7400</v>
      </c>
    </row>
    <row r="274" spans="1:15" ht="12.75">
      <c r="A274" s="189">
        <v>437.323809523686</v>
      </c>
      <c r="B274" s="191" t="s">
        <v>323</v>
      </c>
      <c r="C274" s="191" t="s">
        <v>323</v>
      </c>
      <c r="D274" s="191" t="s">
        <v>324</v>
      </c>
      <c r="E274" s="191" t="s">
        <v>325</v>
      </c>
      <c r="F274" s="191" t="s">
        <v>326</v>
      </c>
      <c r="G274" s="198">
        <v>6118</v>
      </c>
      <c r="H274" s="198">
        <v>5175</v>
      </c>
      <c r="I274" s="191" t="s">
        <v>327</v>
      </c>
      <c r="J274" s="194" t="s">
        <v>332</v>
      </c>
      <c r="K274" s="191" t="s">
        <v>329</v>
      </c>
      <c r="L274" s="191" t="s">
        <v>330</v>
      </c>
      <c r="M274" s="192">
        <v>0</v>
      </c>
      <c r="N274" s="204">
        <v>4800</v>
      </c>
      <c r="O274" s="195"/>
    </row>
    <row r="275" spans="1:15" ht="12.75">
      <c r="A275" s="189">
        <v>437.323809523686</v>
      </c>
      <c r="B275" s="191" t="s">
        <v>323</v>
      </c>
      <c r="C275" s="191" t="s">
        <v>323</v>
      </c>
      <c r="D275" s="191" t="s">
        <v>324</v>
      </c>
      <c r="E275" s="191" t="s">
        <v>325</v>
      </c>
      <c r="F275" s="191" t="s">
        <v>326</v>
      </c>
      <c r="G275" s="198">
        <v>6118</v>
      </c>
      <c r="H275" s="198">
        <v>5175</v>
      </c>
      <c r="I275" s="191" t="s">
        <v>327</v>
      </c>
      <c r="J275" s="191" t="s">
        <v>328</v>
      </c>
      <c r="K275" s="191" t="s">
        <v>329</v>
      </c>
      <c r="L275" s="191" t="s">
        <v>330</v>
      </c>
      <c r="M275" s="192">
        <v>0</v>
      </c>
      <c r="N275" s="204">
        <v>1200</v>
      </c>
      <c r="O275" s="195"/>
    </row>
    <row r="276" spans="1:14" ht="12.75">
      <c r="A276" s="189">
        <v>438.988095237971</v>
      </c>
      <c r="B276" s="191" t="s">
        <v>323</v>
      </c>
      <c r="C276" s="191" t="s">
        <v>323</v>
      </c>
      <c r="D276" s="191" t="s">
        <v>324</v>
      </c>
      <c r="E276" s="191" t="s">
        <v>325</v>
      </c>
      <c r="F276" s="191" t="s">
        <v>326</v>
      </c>
      <c r="G276" s="198">
        <v>6171</v>
      </c>
      <c r="H276" s="198">
        <v>5011</v>
      </c>
      <c r="I276" s="191" t="s">
        <v>327</v>
      </c>
      <c r="J276" s="191" t="s">
        <v>328</v>
      </c>
      <c r="K276" s="191" t="s">
        <v>329</v>
      </c>
      <c r="L276" s="191" t="s">
        <v>330</v>
      </c>
      <c r="M276" s="192">
        <v>0</v>
      </c>
      <c r="N276" s="200">
        <v>3850000</v>
      </c>
    </row>
    <row r="277" spans="1:14" ht="12.75">
      <c r="A277" s="189">
        <v>440.652380952256</v>
      </c>
      <c r="B277" s="191" t="s">
        <v>323</v>
      </c>
      <c r="C277" s="191" t="s">
        <v>323</v>
      </c>
      <c r="D277" s="191" t="s">
        <v>324</v>
      </c>
      <c r="E277" s="191" t="s">
        <v>325</v>
      </c>
      <c r="F277" s="191" t="s">
        <v>326</v>
      </c>
      <c r="G277" s="198">
        <v>6171</v>
      </c>
      <c r="H277" s="198">
        <v>5021</v>
      </c>
      <c r="I277" s="191" t="s">
        <v>327</v>
      </c>
      <c r="J277" s="191" t="s">
        <v>328</v>
      </c>
      <c r="K277" s="191" t="s">
        <v>329</v>
      </c>
      <c r="L277" s="191" t="s">
        <v>330</v>
      </c>
      <c r="M277" s="192">
        <v>0</v>
      </c>
      <c r="N277" s="200">
        <v>20000</v>
      </c>
    </row>
    <row r="278" spans="1:14" ht="12.75">
      <c r="A278" s="189">
        <v>442.316666666541</v>
      </c>
      <c r="B278" s="191" t="s">
        <v>323</v>
      </c>
      <c r="C278" s="191" t="s">
        <v>323</v>
      </c>
      <c r="D278" s="191" t="s">
        <v>324</v>
      </c>
      <c r="E278" s="191" t="s">
        <v>325</v>
      </c>
      <c r="F278" s="191" t="s">
        <v>326</v>
      </c>
      <c r="G278" s="198">
        <v>6171</v>
      </c>
      <c r="H278" s="198">
        <v>5031</v>
      </c>
      <c r="I278" s="191" t="s">
        <v>327</v>
      </c>
      <c r="J278" s="191" t="s">
        <v>328</v>
      </c>
      <c r="K278" s="191" t="s">
        <v>329</v>
      </c>
      <c r="L278" s="191" t="s">
        <v>330</v>
      </c>
      <c r="M278" s="192">
        <v>0</v>
      </c>
      <c r="N278" s="200">
        <f>CEILING(N276*0.25,1000)</f>
        <v>963000</v>
      </c>
    </row>
    <row r="279" spans="1:14" ht="12.75">
      <c r="A279" s="189">
        <v>443.980952380826</v>
      </c>
      <c r="B279" s="191" t="s">
        <v>323</v>
      </c>
      <c r="C279" s="191" t="s">
        <v>323</v>
      </c>
      <c r="D279" s="191" t="s">
        <v>324</v>
      </c>
      <c r="E279" s="191" t="s">
        <v>325</v>
      </c>
      <c r="F279" s="191" t="s">
        <v>326</v>
      </c>
      <c r="G279" s="198">
        <v>6171</v>
      </c>
      <c r="H279" s="198">
        <v>5032</v>
      </c>
      <c r="I279" s="191" t="s">
        <v>327</v>
      </c>
      <c r="J279" s="191" t="s">
        <v>328</v>
      </c>
      <c r="K279" s="191" t="s">
        <v>329</v>
      </c>
      <c r="L279" s="191" t="s">
        <v>330</v>
      </c>
      <c r="M279" s="192">
        <v>0</v>
      </c>
      <c r="N279" s="200">
        <f>CEILING(N276*0.09,1000)</f>
        <v>347000</v>
      </c>
    </row>
    <row r="280" spans="1:14" ht="12.75">
      <c r="A280" s="189">
        <v>445.645238095111</v>
      </c>
      <c r="B280" s="191" t="s">
        <v>323</v>
      </c>
      <c r="C280" s="191" t="s">
        <v>323</v>
      </c>
      <c r="D280" s="191" t="s">
        <v>324</v>
      </c>
      <c r="E280" s="191" t="s">
        <v>325</v>
      </c>
      <c r="F280" s="191" t="s">
        <v>326</v>
      </c>
      <c r="G280" s="198">
        <v>6171</v>
      </c>
      <c r="H280" s="198">
        <v>5038</v>
      </c>
      <c r="I280" s="191" t="s">
        <v>327</v>
      </c>
      <c r="J280" s="191" t="s">
        <v>328</v>
      </c>
      <c r="K280" s="191" t="s">
        <v>329</v>
      </c>
      <c r="L280" s="191" t="s">
        <v>330</v>
      </c>
      <c r="M280" s="192">
        <v>0</v>
      </c>
      <c r="N280" s="200">
        <v>33000</v>
      </c>
    </row>
    <row r="281" spans="1:14" ht="12.75">
      <c r="A281" s="189">
        <v>447.309523809396</v>
      </c>
      <c r="B281" s="191" t="s">
        <v>323</v>
      </c>
      <c r="C281" s="191" t="s">
        <v>323</v>
      </c>
      <c r="D281" s="191" t="s">
        <v>324</v>
      </c>
      <c r="E281" s="191" t="s">
        <v>325</v>
      </c>
      <c r="F281" s="191" t="s">
        <v>326</v>
      </c>
      <c r="G281" s="198">
        <v>6171</v>
      </c>
      <c r="H281" s="198">
        <v>5133</v>
      </c>
      <c r="I281" s="191" t="s">
        <v>327</v>
      </c>
      <c r="J281" s="191" t="s">
        <v>328</v>
      </c>
      <c r="K281" s="191" t="s">
        <v>329</v>
      </c>
      <c r="L281" s="191" t="s">
        <v>330</v>
      </c>
      <c r="M281" s="192">
        <v>0</v>
      </c>
      <c r="N281" s="200">
        <v>1000</v>
      </c>
    </row>
    <row r="282" spans="1:14" ht="12.75">
      <c r="A282" s="189">
        <v>448.973809523681</v>
      </c>
      <c r="B282" s="191" t="s">
        <v>323</v>
      </c>
      <c r="C282" s="191" t="s">
        <v>323</v>
      </c>
      <c r="D282" s="191" t="s">
        <v>324</v>
      </c>
      <c r="E282" s="191" t="s">
        <v>325</v>
      </c>
      <c r="F282" s="191" t="s">
        <v>326</v>
      </c>
      <c r="G282" s="198">
        <v>6171</v>
      </c>
      <c r="H282" s="198">
        <v>5136</v>
      </c>
      <c r="I282" s="191" t="s">
        <v>327</v>
      </c>
      <c r="J282" s="191" t="s">
        <v>328</v>
      </c>
      <c r="K282" s="191" t="s">
        <v>329</v>
      </c>
      <c r="L282" s="191" t="s">
        <v>330</v>
      </c>
      <c r="M282" s="192">
        <v>0</v>
      </c>
      <c r="N282" s="200">
        <v>5000</v>
      </c>
    </row>
    <row r="283" spans="1:14" ht="12.75">
      <c r="A283" s="189">
        <v>450.638095237966</v>
      </c>
      <c r="B283" s="191" t="s">
        <v>323</v>
      </c>
      <c r="C283" s="191" t="s">
        <v>323</v>
      </c>
      <c r="D283" s="191" t="s">
        <v>324</v>
      </c>
      <c r="E283" s="191" t="s">
        <v>325</v>
      </c>
      <c r="F283" s="191" t="s">
        <v>326</v>
      </c>
      <c r="G283" s="198">
        <v>6171</v>
      </c>
      <c r="H283" s="198">
        <v>5137</v>
      </c>
      <c r="I283" s="191" t="s">
        <v>327</v>
      </c>
      <c r="J283" s="191" t="s">
        <v>328</v>
      </c>
      <c r="K283" s="191" t="s">
        <v>329</v>
      </c>
      <c r="L283" s="191" t="s">
        <v>330</v>
      </c>
      <c r="M283" s="192">
        <v>0</v>
      </c>
      <c r="N283" s="200">
        <v>100000</v>
      </c>
    </row>
    <row r="284" spans="1:14" ht="12.75">
      <c r="A284" s="189">
        <v>452.302380952251</v>
      </c>
      <c r="B284" s="191" t="s">
        <v>323</v>
      </c>
      <c r="C284" s="191" t="s">
        <v>323</v>
      </c>
      <c r="D284" s="191" t="s">
        <v>324</v>
      </c>
      <c r="E284" s="191" t="s">
        <v>325</v>
      </c>
      <c r="F284" s="191" t="s">
        <v>326</v>
      </c>
      <c r="G284" s="198">
        <v>6171</v>
      </c>
      <c r="H284" s="198">
        <v>5139</v>
      </c>
      <c r="I284" s="191" t="s">
        <v>327</v>
      </c>
      <c r="J284" s="191" t="s">
        <v>328</v>
      </c>
      <c r="K284" s="191" t="s">
        <v>329</v>
      </c>
      <c r="L284" s="191" t="s">
        <v>330</v>
      </c>
      <c r="M284" s="192">
        <v>0</v>
      </c>
      <c r="N284" s="200">
        <v>110000</v>
      </c>
    </row>
    <row r="285" spans="1:14" ht="12.75">
      <c r="A285" s="189">
        <v>453.966666666536</v>
      </c>
      <c r="B285" s="191" t="s">
        <v>323</v>
      </c>
      <c r="C285" s="191" t="s">
        <v>323</v>
      </c>
      <c r="D285" s="191" t="s">
        <v>324</v>
      </c>
      <c r="E285" s="191" t="s">
        <v>325</v>
      </c>
      <c r="F285" s="191" t="s">
        <v>326</v>
      </c>
      <c r="G285" s="198">
        <v>6171</v>
      </c>
      <c r="H285" s="198">
        <v>5151</v>
      </c>
      <c r="I285" s="191" t="s">
        <v>327</v>
      </c>
      <c r="J285" s="191" t="s">
        <v>328</v>
      </c>
      <c r="K285" s="191" t="s">
        <v>329</v>
      </c>
      <c r="L285" s="191" t="s">
        <v>330</v>
      </c>
      <c r="M285" s="192">
        <v>0</v>
      </c>
      <c r="N285" s="200">
        <v>30000</v>
      </c>
    </row>
    <row r="286" spans="1:14" ht="12.75">
      <c r="A286" s="189">
        <v>455.630952380821</v>
      </c>
      <c r="B286" s="191" t="s">
        <v>323</v>
      </c>
      <c r="C286" s="191" t="s">
        <v>323</v>
      </c>
      <c r="D286" s="191" t="s">
        <v>324</v>
      </c>
      <c r="E286" s="191" t="s">
        <v>325</v>
      </c>
      <c r="F286" s="191" t="s">
        <v>326</v>
      </c>
      <c r="G286" s="198">
        <v>6171</v>
      </c>
      <c r="H286" s="198">
        <v>5153</v>
      </c>
      <c r="I286" s="191" t="s">
        <v>327</v>
      </c>
      <c r="J286" s="191" t="s">
        <v>328</v>
      </c>
      <c r="K286" s="191" t="s">
        <v>329</v>
      </c>
      <c r="L286" s="191" t="s">
        <v>330</v>
      </c>
      <c r="M286" s="192">
        <v>0</v>
      </c>
      <c r="N286" s="200">
        <v>170000</v>
      </c>
    </row>
    <row r="287" spans="1:14" ht="12.75">
      <c r="A287" s="189">
        <v>457.295238095106</v>
      </c>
      <c r="B287" s="191" t="s">
        <v>323</v>
      </c>
      <c r="C287" s="191" t="s">
        <v>323</v>
      </c>
      <c r="D287" s="191" t="s">
        <v>324</v>
      </c>
      <c r="E287" s="191" t="s">
        <v>325</v>
      </c>
      <c r="F287" s="191" t="s">
        <v>326</v>
      </c>
      <c r="G287" s="198">
        <v>6171</v>
      </c>
      <c r="H287" s="198">
        <v>5154</v>
      </c>
      <c r="I287" s="191" t="s">
        <v>327</v>
      </c>
      <c r="J287" s="191" t="s">
        <v>328</v>
      </c>
      <c r="K287" s="191" t="s">
        <v>329</v>
      </c>
      <c r="L287" s="191" t="s">
        <v>330</v>
      </c>
      <c r="M287" s="192">
        <v>0</v>
      </c>
      <c r="N287" s="200">
        <v>200000</v>
      </c>
    </row>
    <row r="288" spans="1:14" ht="12.75">
      <c r="A288" s="189">
        <v>458.959523809391</v>
      </c>
      <c r="B288" s="191" t="s">
        <v>323</v>
      </c>
      <c r="C288" s="191" t="s">
        <v>323</v>
      </c>
      <c r="D288" s="191" t="s">
        <v>324</v>
      </c>
      <c r="E288" s="191" t="s">
        <v>325</v>
      </c>
      <c r="F288" s="191" t="s">
        <v>326</v>
      </c>
      <c r="G288" s="198">
        <v>6171</v>
      </c>
      <c r="H288" s="198">
        <v>5156</v>
      </c>
      <c r="I288" s="191" t="s">
        <v>327</v>
      </c>
      <c r="J288" s="191" t="s">
        <v>328</v>
      </c>
      <c r="K288" s="191" t="s">
        <v>329</v>
      </c>
      <c r="L288" s="191" t="s">
        <v>330</v>
      </c>
      <c r="M288" s="192">
        <v>0</v>
      </c>
      <c r="N288" s="200">
        <v>25000</v>
      </c>
    </row>
    <row r="289" spans="1:14" ht="12.75">
      <c r="A289" s="189">
        <v>460.623809523676</v>
      </c>
      <c r="B289" s="191" t="s">
        <v>323</v>
      </c>
      <c r="C289" s="191" t="s">
        <v>323</v>
      </c>
      <c r="D289" s="191" t="s">
        <v>324</v>
      </c>
      <c r="E289" s="191" t="s">
        <v>325</v>
      </c>
      <c r="F289" s="191" t="s">
        <v>326</v>
      </c>
      <c r="G289" s="198">
        <v>6171</v>
      </c>
      <c r="H289" s="198">
        <v>5161</v>
      </c>
      <c r="I289" s="191" t="s">
        <v>327</v>
      </c>
      <c r="J289" s="191" t="s">
        <v>328</v>
      </c>
      <c r="K289" s="191" t="s">
        <v>329</v>
      </c>
      <c r="L289" s="191" t="s">
        <v>330</v>
      </c>
      <c r="M289" s="192">
        <v>0</v>
      </c>
      <c r="N289" s="200">
        <v>200000</v>
      </c>
    </row>
    <row r="290" spans="1:14" ht="12.75">
      <c r="A290" s="189">
        <v>462.288095237961</v>
      </c>
      <c r="B290" s="191" t="s">
        <v>323</v>
      </c>
      <c r="C290" s="191" t="s">
        <v>323</v>
      </c>
      <c r="D290" s="191" t="s">
        <v>324</v>
      </c>
      <c r="E290" s="191" t="s">
        <v>325</v>
      </c>
      <c r="F290" s="191" t="s">
        <v>326</v>
      </c>
      <c r="G290" s="198">
        <v>6171</v>
      </c>
      <c r="H290" s="198">
        <v>5162</v>
      </c>
      <c r="I290" s="191" t="s">
        <v>327</v>
      </c>
      <c r="J290" s="191" t="s">
        <v>328</v>
      </c>
      <c r="K290" s="191" t="s">
        <v>329</v>
      </c>
      <c r="L290" s="191" t="s">
        <v>330</v>
      </c>
      <c r="M290" s="192">
        <v>0</v>
      </c>
      <c r="N290" s="200">
        <v>30000</v>
      </c>
    </row>
    <row r="291" spans="1:14" ht="12.75">
      <c r="A291" s="189">
        <v>463.952380952246</v>
      </c>
      <c r="B291" s="191" t="s">
        <v>323</v>
      </c>
      <c r="C291" s="191" t="s">
        <v>323</v>
      </c>
      <c r="D291" s="191" t="s">
        <v>324</v>
      </c>
      <c r="E291" s="191" t="s">
        <v>325</v>
      </c>
      <c r="F291" s="191" t="s">
        <v>326</v>
      </c>
      <c r="G291" s="198">
        <v>6171</v>
      </c>
      <c r="H291" s="198">
        <v>5164</v>
      </c>
      <c r="I291" s="191" t="s">
        <v>327</v>
      </c>
      <c r="J291" s="191" t="s">
        <v>328</v>
      </c>
      <c r="K291" s="191" t="s">
        <v>329</v>
      </c>
      <c r="L291" s="191" t="s">
        <v>330</v>
      </c>
      <c r="M291" s="192">
        <v>0</v>
      </c>
      <c r="N291" s="200">
        <v>5000</v>
      </c>
    </row>
    <row r="292" spans="1:14" ht="12.75">
      <c r="A292" s="189">
        <v>465.616666666531</v>
      </c>
      <c r="B292" s="191" t="s">
        <v>323</v>
      </c>
      <c r="C292" s="191" t="s">
        <v>323</v>
      </c>
      <c r="D292" s="191" t="s">
        <v>324</v>
      </c>
      <c r="E292" s="191" t="s">
        <v>325</v>
      </c>
      <c r="F292" s="191" t="s">
        <v>326</v>
      </c>
      <c r="G292" s="198">
        <v>6171</v>
      </c>
      <c r="H292" s="198">
        <v>5166</v>
      </c>
      <c r="I292" s="191" t="s">
        <v>327</v>
      </c>
      <c r="J292" s="191" t="s">
        <v>328</v>
      </c>
      <c r="K292" s="191" t="s">
        <v>329</v>
      </c>
      <c r="L292" s="191" t="s">
        <v>330</v>
      </c>
      <c r="M292" s="192">
        <v>0</v>
      </c>
      <c r="N292" s="200">
        <v>50000</v>
      </c>
    </row>
    <row r="293" spans="1:14" ht="12.75">
      <c r="A293" s="189">
        <v>467.280952380816</v>
      </c>
      <c r="B293" s="191" t="s">
        <v>323</v>
      </c>
      <c r="C293" s="191" t="s">
        <v>323</v>
      </c>
      <c r="D293" s="191" t="s">
        <v>324</v>
      </c>
      <c r="E293" s="191" t="s">
        <v>325</v>
      </c>
      <c r="F293" s="191" t="s">
        <v>326</v>
      </c>
      <c r="G293" s="198">
        <v>6171</v>
      </c>
      <c r="H293" s="198">
        <v>5167</v>
      </c>
      <c r="I293" s="191" t="s">
        <v>327</v>
      </c>
      <c r="J293" s="191" t="s">
        <v>328</v>
      </c>
      <c r="K293" s="191" t="s">
        <v>329</v>
      </c>
      <c r="L293" s="191" t="s">
        <v>330</v>
      </c>
      <c r="M293" s="192">
        <v>0</v>
      </c>
      <c r="N293" s="200">
        <v>15000</v>
      </c>
    </row>
    <row r="294" spans="1:14" ht="12.75">
      <c r="A294" s="189">
        <v>468.945238095101</v>
      </c>
      <c r="B294" s="191" t="s">
        <v>323</v>
      </c>
      <c r="C294" s="191" t="s">
        <v>323</v>
      </c>
      <c r="D294" s="191" t="s">
        <v>324</v>
      </c>
      <c r="E294" s="191" t="s">
        <v>325</v>
      </c>
      <c r="F294" s="191" t="s">
        <v>326</v>
      </c>
      <c r="G294" s="198">
        <v>6171</v>
      </c>
      <c r="H294" s="198">
        <v>5168</v>
      </c>
      <c r="I294" s="191" t="s">
        <v>327</v>
      </c>
      <c r="J294" s="191" t="s">
        <v>328</v>
      </c>
      <c r="K294" s="191" t="s">
        <v>329</v>
      </c>
      <c r="L294" s="191" t="s">
        <v>330</v>
      </c>
      <c r="M294" s="192">
        <v>0</v>
      </c>
      <c r="N294" s="200">
        <v>300000</v>
      </c>
    </row>
    <row r="295" spans="1:14" ht="12.75">
      <c r="A295" s="189">
        <v>470.609523809386</v>
      </c>
      <c r="B295" s="191" t="s">
        <v>323</v>
      </c>
      <c r="C295" s="191" t="s">
        <v>323</v>
      </c>
      <c r="D295" s="191" t="s">
        <v>324</v>
      </c>
      <c r="E295" s="191" t="s">
        <v>325</v>
      </c>
      <c r="F295" s="191" t="s">
        <v>326</v>
      </c>
      <c r="G295" s="198">
        <v>6171</v>
      </c>
      <c r="H295" s="198">
        <v>5169</v>
      </c>
      <c r="I295" s="191" t="s">
        <v>327</v>
      </c>
      <c r="J295" s="191" t="s">
        <v>328</v>
      </c>
      <c r="K295" s="191" t="s">
        <v>329</v>
      </c>
      <c r="L295" s="191" t="s">
        <v>330</v>
      </c>
      <c r="M295" s="192">
        <v>0</v>
      </c>
      <c r="N295" s="200">
        <v>580000</v>
      </c>
    </row>
    <row r="296" spans="1:14" ht="12.75">
      <c r="A296" s="189">
        <v>472.273809523671</v>
      </c>
      <c r="B296" s="191" t="s">
        <v>323</v>
      </c>
      <c r="C296" s="191" t="s">
        <v>323</v>
      </c>
      <c r="D296" s="191" t="s">
        <v>324</v>
      </c>
      <c r="E296" s="191" t="s">
        <v>325</v>
      </c>
      <c r="F296" s="191" t="s">
        <v>326</v>
      </c>
      <c r="G296" s="198">
        <v>6171</v>
      </c>
      <c r="H296" s="198">
        <v>5171</v>
      </c>
      <c r="I296" s="191" t="s">
        <v>327</v>
      </c>
      <c r="J296" s="191" t="s">
        <v>328</v>
      </c>
      <c r="K296" s="191" t="s">
        <v>329</v>
      </c>
      <c r="L296" s="191" t="s">
        <v>330</v>
      </c>
      <c r="M296" s="192">
        <v>0</v>
      </c>
      <c r="N296" s="200">
        <v>100000</v>
      </c>
    </row>
    <row r="297" spans="1:14" ht="12.75">
      <c r="A297" s="189">
        <v>473.938095237956</v>
      </c>
      <c r="B297" s="191" t="s">
        <v>323</v>
      </c>
      <c r="C297" s="191" t="s">
        <v>323</v>
      </c>
      <c r="D297" s="191" t="s">
        <v>324</v>
      </c>
      <c r="E297" s="191" t="s">
        <v>325</v>
      </c>
      <c r="F297" s="191" t="s">
        <v>326</v>
      </c>
      <c r="G297" s="198">
        <v>6171</v>
      </c>
      <c r="H297" s="198">
        <v>5172</v>
      </c>
      <c r="I297" s="191" t="s">
        <v>327</v>
      </c>
      <c r="J297" s="191" t="s">
        <v>328</v>
      </c>
      <c r="K297" s="191" t="s">
        <v>329</v>
      </c>
      <c r="L297" s="191" t="s">
        <v>330</v>
      </c>
      <c r="M297" s="192">
        <v>0</v>
      </c>
      <c r="N297" s="200">
        <v>10000</v>
      </c>
    </row>
    <row r="298" spans="1:14" ht="12.75">
      <c r="A298" s="189">
        <v>475.602380952241</v>
      </c>
      <c r="B298" s="191" t="s">
        <v>323</v>
      </c>
      <c r="C298" s="191" t="s">
        <v>323</v>
      </c>
      <c r="D298" s="191" t="s">
        <v>324</v>
      </c>
      <c r="E298" s="191" t="s">
        <v>325</v>
      </c>
      <c r="F298" s="191" t="s">
        <v>326</v>
      </c>
      <c r="G298" s="198">
        <v>6171</v>
      </c>
      <c r="H298" s="198">
        <v>5173</v>
      </c>
      <c r="I298" s="191" t="s">
        <v>327</v>
      </c>
      <c r="J298" s="191" t="s">
        <v>328</v>
      </c>
      <c r="K298" s="191" t="s">
        <v>329</v>
      </c>
      <c r="L298" s="191" t="s">
        <v>330</v>
      </c>
      <c r="M298" s="192">
        <v>0</v>
      </c>
      <c r="N298" s="200">
        <v>5000</v>
      </c>
    </row>
    <row r="299" spans="1:14" ht="12.75">
      <c r="A299" s="189">
        <v>477.266666666526</v>
      </c>
      <c r="B299" s="191" t="s">
        <v>323</v>
      </c>
      <c r="C299" s="191" t="s">
        <v>323</v>
      </c>
      <c r="D299" s="191" t="s">
        <v>324</v>
      </c>
      <c r="E299" s="191" t="s">
        <v>325</v>
      </c>
      <c r="F299" s="191" t="s">
        <v>326</v>
      </c>
      <c r="G299" s="198">
        <v>6171</v>
      </c>
      <c r="H299" s="198">
        <v>5179</v>
      </c>
      <c r="I299" s="191" t="s">
        <v>327</v>
      </c>
      <c r="J299" s="191" t="s">
        <v>328</v>
      </c>
      <c r="K299" s="191" t="s">
        <v>329</v>
      </c>
      <c r="L299" s="191" t="s">
        <v>330</v>
      </c>
      <c r="M299" s="192">
        <v>0</v>
      </c>
      <c r="N299" s="200">
        <v>11000</v>
      </c>
    </row>
    <row r="300" spans="1:14" ht="12.75">
      <c r="A300" s="189">
        <v>478.930952380811</v>
      </c>
      <c r="B300" s="191" t="s">
        <v>323</v>
      </c>
      <c r="C300" s="191" t="s">
        <v>323</v>
      </c>
      <c r="D300" s="191" t="s">
        <v>324</v>
      </c>
      <c r="E300" s="191" t="s">
        <v>325</v>
      </c>
      <c r="F300" s="191" t="s">
        <v>326</v>
      </c>
      <c r="G300" s="198">
        <v>6171</v>
      </c>
      <c r="H300" s="198">
        <v>5178</v>
      </c>
      <c r="I300" s="191" t="s">
        <v>327</v>
      </c>
      <c r="J300" s="191" t="s">
        <v>328</v>
      </c>
      <c r="K300" s="191" t="s">
        <v>329</v>
      </c>
      <c r="L300" s="191" t="s">
        <v>330</v>
      </c>
      <c r="M300" s="192">
        <v>0</v>
      </c>
      <c r="N300" s="200">
        <v>40000</v>
      </c>
    </row>
    <row r="301" spans="1:14" ht="12.75">
      <c r="A301" s="189">
        <v>480.595238095096</v>
      </c>
      <c r="B301" s="191" t="s">
        <v>323</v>
      </c>
      <c r="C301" s="191" t="s">
        <v>323</v>
      </c>
      <c r="D301" s="191" t="s">
        <v>324</v>
      </c>
      <c r="E301" s="191" t="s">
        <v>325</v>
      </c>
      <c r="F301" s="191" t="s">
        <v>326</v>
      </c>
      <c r="G301" s="198">
        <v>6171</v>
      </c>
      <c r="H301" s="198">
        <v>5194</v>
      </c>
      <c r="I301" s="191" t="s">
        <v>327</v>
      </c>
      <c r="J301" s="191" t="s">
        <v>328</v>
      </c>
      <c r="K301" s="191" t="s">
        <v>329</v>
      </c>
      <c r="L301" s="191" t="s">
        <v>330</v>
      </c>
      <c r="M301" s="192">
        <v>0</v>
      </c>
      <c r="N301" s="200">
        <v>10000</v>
      </c>
    </row>
    <row r="302" spans="1:14" ht="12.75">
      <c r="A302" s="189">
        <v>482.259523809381</v>
      </c>
      <c r="B302" s="191" t="s">
        <v>323</v>
      </c>
      <c r="C302" s="191" t="s">
        <v>323</v>
      </c>
      <c r="D302" s="191" t="s">
        <v>324</v>
      </c>
      <c r="E302" s="191" t="s">
        <v>325</v>
      </c>
      <c r="F302" s="191" t="s">
        <v>326</v>
      </c>
      <c r="G302" s="198">
        <v>6171</v>
      </c>
      <c r="H302" s="198">
        <v>5229</v>
      </c>
      <c r="I302" s="191" t="s">
        <v>327</v>
      </c>
      <c r="J302" s="191" t="s">
        <v>328</v>
      </c>
      <c r="K302" s="191" t="s">
        <v>329</v>
      </c>
      <c r="L302" s="191" t="s">
        <v>330</v>
      </c>
      <c r="M302" s="192">
        <v>0</v>
      </c>
      <c r="N302" s="200">
        <v>1500</v>
      </c>
    </row>
    <row r="303" spans="1:14" ht="12.75">
      <c r="A303" s="189">
        <v>483.923809523666</v>
      </c>
      <c r="B303" s="191" t="s">
        <v>323</v>
      </c>
      <c r="C303" s="191" t="s">
        <v>323</v>
      </c>
      <c r="D303" s="191" t="s">
        <v>324</v>
      </c>
      <c r="E303" s="191" t="s">
        <v>325</v>
      </c>
      <c r="F303" s="191" t="s">
        <v>326</v>
      </c>
      <c r="G303" s="198">
        <v>6171</v>
      </c>
      <c r="H303" s="198">
        <v>5361</v>
      </c>
      <c r="I303" s="191" t="s">
        <v>327</v>
      </c>
      <c r="J303" s="191" t="s">
        <v>328</v>
      </c>
      <c r="K303" s="191" t="s">
        <v>329</v>
      </c>
      <c r="L303" s="191" t="s">
        <v>330</v>
      </c>
      <c r="M303" s="192">
        <v>0</v>
      </c>
      <c r="N303" s="200">
        <v>1000</v>
      </c>
    </row>
    <row r="304" spans="1:14" ht="12.75">
      <c r="A304" s="189">
        <v>485.588095237951</v>
      </c>
      <c r="B304" s="191" t="s">
        <v>323</v>
      </c>
      <c r="C304" s="191" t="s">
        <v>323</v>
      </c>
      <c r="D304" s="191" t="s">
        <v>324</v>
      </c>
      <c r="E304" s="191" t="s">
        <v>325</v>
      </c>
      <c r="F304" s="191" t="s">
        <v>326</v>
      </c>
      <c r="G304" s="198">
        <v>6171</v>
      </c>
      <c r="H304" s="198">
        <v>5362</v>
      </c>
      <c r="I304" s="191" t="s">
        <v>327</v>
      </c>
      <c r="J304" s="191" t="s">
        <v>328</v>
      </c>
      <c r="K304" s="191" t="s">
        <v>329</v>
      </c>
      <c r="L304" s="191" t="s">
        <v>330</v>
      </c>
      <c r="M304" s="192">
        <v>0</v>
      </c>
      <c r="N304" s="200">
        <v>3000</v>
      </c>
    </row>
    <row r="305" spans="1:14" ht="12.75">
      <c r="A305" s="189">
        <v>487.252380952235</v>
      </c>
      <c r="B305" s="191" t="s">
        <v>323</v>
      </c>
      <c r="C305" s="191" t="s">
        <v>323</v>
      </c>
      <c r="D305" s="191" t="s">
        <v>324</v>
      </c>
      <c r="E305" s="191" t="s">
        <v>325</v>
      </c>
      <c r="F305" s="191" t="s">
        <v>326</v>
      </c>
      <c r="G305" s="198">
        <v>6171</v>
      </c>
      <c r="H305" s="198">
        <v>5424</v>
      </c>
      <c r="I305" s="191" t="s">
        <v>327</v>
      </c>
      <c r="J305" s="191" t="s">
        <v>328</v>
      </c>
      <c r="K305" s="191" t="s">
        <v>329</v>
      </c>
      <c r="L305" s="191" t="s">
        <v>330</v>
      </c>
      <c r="M305" s="192">
        <v>0</v>
      </c>
      <c r="N305" s="200">
        <v>10000</v>
      </c>
    </row>
    <row r="306" spans="1:14" ht="12.75">
      <c r="A306" s="189">
        <v>488.91666666652</v>
      </c>
      <c r="B306" s="191" t="s">
        <v>323</v>
      </c>
      <c r="C306" s="191" t="s">
        <v>323</v>
      </c>
      <c r="D306" s="191" t="s">
        <v>324</v>
      </c>
      <c r="E306" s="191" t="s">
        <v>325</v>
      </c>
      <c r="F306" s="191" t="s">
        <v>326</v>
      </c>
      <c r="G306" s="198">
        <v>6171</v>
      </c>
      <c r="H306" s="198">
        <v>5499</v>
      </c>
      <c r="I306" s="191" t="s">
        <v>327</v>
      </c>
      <c r="J306" s="191" t="s">
        <v>328</v>
      </c>
      <c r="K306" s="191" t="s">
        <v>329</v>
      </c>
      <c r="L306" s="191" t="s">
        <v>330</v>
      </c>
      <c r="M306" s="192">
        <v>0</v>
      </c>
      <c r="N306" s="200">
        <v>307000</v>
      </c>
    </row>
    <row r="307" spans="1:15" ht="12.75">
      <c r="A307" s="189">
        <v>490.580952380805</v>
      </c>
      <c r="B307" s="191" t="s">
        <v>323</v>
      </c>
      <c r="C307" s="191" t="s">
        <v>323</v>
      </c>
      <c r="D307" s="191" t="s">
        <v>324</v>
      </c>
      <c r="E307" s="191" t="s">
        <v>325</v>
      </c>
      <c r="F307" s="191" t="s">
        <v>326</v>
      </c>
      <c r="G307" s="198">
        <v>6171</v>
      </c>
      <c r="H307" s="198">
        <v>6119</v>
      </c>
      <c r="I307" s="191" t="s">
        <v>327</v>
      </c>
      <c r="J307" s="191" t="s">
        <v>328</v>
      </c>
      <c r="K307" s="191" t="s">
        <v>329</v>
      </c>
      <c r="L307" s="191" t="s">
        <v>330</v>
      </c>
      <c r="M307" s="192">
        <v>0</v>
      </c>
      <c r="N307" s="200">
        <v>1200000</v>
      </c>
      <c r="O307" s="195"/>
    </row>
    <row r="308" spans="1:14" ht="12.75">
      <c r="A308" s="189">
        <v>492.24523809509</v>
      </c>
      <c r="B308" s="191" t="s">
        <v>323</v>
      </c>
      <c r="C308" s="191" t="s">
        <v>323</v>
      </c>
      <c r="D308" s="191" t="s">
        <v>324</v>
      </c>
      <c r="E308" s="191" t="s">
        <v>325</v>
      </c>
      <c r="F308" s="191" t="s">
        <v>326</v>
      </c>
      <c r="G308" s="198">
        <v>6223</v>
      </c>
      <c r="H308" s="198">
        <v>5021</v>
      </c>
      <c r="I308" s="191" t="s">
        <v>327</v>
      </c>
      <c r="J308" s="191" t="s">
        <v>328</v>
      </c>
      <c r="K308" s="191" t="s">
        <v>329</v>
      </c>
      <c r="L308" s="191" t="s">
        <v>330</v>
      </c>
      <c r="M308" s="192">
        <v>0</v>
      </c>
      <c r="N308" s="200">
        <v>5000</v>
      </c>
    </row>
    <row r="309" spans="1:14" ht="12.75">
      <c r="A309" s="189">
        <v>493.909523809375</v>
      </c>
      <c r="B309" s="191" t="s">
        <v>323</v>
      </c>
      <c r="C309" s="191" t="s">
        <v>323</v>
      </c>
      <c r="D309" s="191" t="s">
        <v>324</v>
      </c>
      <c r="E309" s="191" t="s">
        <v>325</v>
      </c>
      <c r="F309" s="191" t="s">
        <v>326</v>
      </c>
      <c r="G309" s="198">
        <v>6223</v>
      </c>
      <c r="H309" s="198">
        <v>5169</v>
      </c>
      <c r="I309" s="191" t="s">
        <v>327</v>
      </c>
      <c r="J309" s="191" t="s">
        <v>328</v>
      </c>
      <c r="K309" s="191" t="s">
        <v>329</v>
      </c>
      <c r="L309" s="191" t="s">
        <v>330</v>
      </c>
      <c r="M309" s="192">
        <v>0</v>
      </c>
      <c r="N309" s="200">
        <v>105000</v>
      </c>
    </row>
    <row r="310" spans="1:14" ht="12.75">
      <c r="A310" s="189">
        <v>495.57380952366</v>
      </c>
      <c r="B310" s="191" t="s">
        <v>323</v>
      </c>
      <c r="C310" s="191" t="s">
        <v>323</v>
      </c>
      <c r="D310" s="191" t="s">
        <v>324</v>
      </c>
      <c r="E310" s="191" t="s">
        <v>325</v>
      </c>
      <c r="F310" s="191" t="s">
        <v>326</v>
      </c>
      <c r="G310" s="198">
        <v>6223</v>
      </c>
      <c r="H310" s="198">
        <v>5175</v>
      </c>
      <c r="I310" s="191" t="s">
        <v>327</v>
      </c>
      <c r="J310" s="191" t="s">
        <v>328</v>
      </c>
      <c r="K310" s="191" t="s">
        <v>329</v>
      </c>
      <c r="L310" s="191" t="s">
        <v>330</v>
      </c>
      <c r="M310" s="192">
        <v>0</v>
      </c>
      <c r="N310" s="200">
        <v>30000</v>
      </c>
    </row>
    <row r="311" spans="1:14" ht="12.75">
      <c r="A311" s="189">
        <v>497.238095237945</v>
      </c>
      <c r="B311" s="191" t="s">
        <v>323</v>
      </c>
      <c r="C311" s="191" t="s">
        <v>323</v>
      </c>
      <c r="D311" s="191" t="s">
        <v>324</v>
      </c>
      <c r="E311" s="191" t="s">
        <v>325</v>
      </c>
      <c r="F311" s="191" t="s">
        <v>326</v>
      </c>
      <c r="G311" s="198">
        <v>6223</v>
      </c>
      <c r="H311" s="198">
        <v>5194</v>
      </c>
      <c r="I311" s="191" t="s">
        <v>327</v>
      </c>
      <c r="J311" s="191" t="s">
        <v>328</v>
      </c>
      <c r="K311" s="191" t="s">
        <v>329</v>
      </c>
      <c r="L311" s="191" t="s">
        <v>330</v>
      </c>
      <c r="M311" s="192">
        <v>0</v>
      </c>
      <c r="N311" s="200">
        <v>5000</v>
      </c>
    </row>
    <row r="312" spans="1:14" ht="12.75">
      <c r="A312" s="189">
        <v>498.90238095223</v>
      </c>
      <c r="B312" s="191" t="s">
        <v>323</v>
      </c>
      <c r="C312" s="191" t="s">
        <v>323</v>
      </c>
      <c r="D312" s="191" t="s">
        <v>324</v>
      </c>
      <c r="E312" s="191" t="s">
        <v>325</v>
      </c>
      <c r="F312" s="191" t="s">
        <v>326</v>
      </c>
      <c r="G312" s="198">
        <v>6310</v>
      </c>
      <c r="H312" s="198">
        <v>5163</v>
      </c>
      <c r="I312" s="191" t="s">
        <v>327</v>
      </c>
      <c r="J312" s="191" t="s">
        <v>328</v>
      </c>
      <c r="K312" s="191" t="s">
        <v>329</v>
      </c>
      <c r="L312" s="191" t="s">
        <v>330</v>
      </c>
      <c r="M312" s="192">
        <v>0</v>
      </c>
      <c r="N312" s="200">
        <v>30000</v>
      </c>
    </row>
    <row r="313" spans="1:14" ht="12.75">
      <c r="A313" s="189">
        <v>500.566666666515</v>
      </c>
      <c r="B313" s="191" t="s">
        <v>323</v>
      </c>
      <c r="C313" s="191" t="s">
        <v>323</v>
      </c>
      <c r="D313" s="191" t="s">
        <v>324</v>
      </c>
      <c r="E313" s="191" t="s">
        <v>325</v>
      </c>
      <c r="F313" s="191" t="s">
        <v>326</v>
      </c>
      <c r="G313" s="198">
        <v>6320</v>
      </c>
      <c r="H313" s="198">
        <v>5163</v>
      </c>
      <c r="I313" s="191" t="s">
        <v>327</v>
      </c>
      <c r="J313" s="191" t="s">
        <v>328</v>
      </c>
      <c r="K313" s="191" t="s">
        <v>329</v>
      </c>
      <c r="L313" s="191" t="s">
        <v>330</v>
      </c>
      <c r="M313" s="192">
        <v>0</v>
      </c>
      <c r="N313" s="200">
        <v>280000</v>
      </c>
    </row>
    <row r="314" spans="1:14" ht="12.75">
      <c r="A314" s="189">
        <v>502.2309523808</v>
      </c>
      <c r="B314" s="191" t="s">
        <v>323</v>
      </c>
      <c r="C314" s="191" t="s">
        <v>323</v>
      </c>
      <c r="D314" s="191" t="s">
        <v>324</v>
      </c>
      <c r="E314" s="191" t="s">
        <v>325</v>
      </c>
      <c r="F314" s="191" t="s">
        <v>326</v>
      </c>
      <c r="G314" s="198">
        <v>6399</v>
      </c>
      <c r="H314" s="198">
        <v>5362</v>
      </c>
      <c r="I314" s="191" t="s">
        <v>327</v>
      </c>
      <c r="J314" s="191" t="s">
        <v>328</v>
      </c>
      <c r="K314" s="191" t="s">
        <v>329</v>
      </c>
      <c r="L314" s="191" t="s">
        <v>330</v>
      </c>
      <c r="M314" s="192">
        <v>0</v>
      </c>
      <c r="N314" s="200">
        <v>700000</v>
      </c>
    </row>
    <row r="315" spans="1:14" ht="12.75">
      <c r="A315" s="189">
        <v>503.895238095085</v>
      </c>
      <c r="B315" s="191" t="s">
        <v>323</v>
      </c>
      <c r="C315" s="191" t="s">
        <v>323</v>
      </c>
      <c r="D315" s="191" t="s">
        <v>324</v>
      </c>
      <c r="E315" s="191" t="s">
        <v>325</v>
      </c>
      <c r="F315" s="191" t="s">
        <v>326</v>
      </c>
      <c r="G315" s="198">
        <v>6399</v>
      </c>
      <c r="H315" s="198">
        <v>5365</v>
      </c>
      <c r="I315" s="191" t="s">
        <v>327</v>
      </c>
      <c r="J315" s="191" t="s">
        <v>328</v>
      </c>
      <c r="K315" s="191" t="s">
        <v>329</v>
      </c>
      <c r="L315" s="191" t="s">
        <v>330</v>
      </c>
      <c r="M315" s="192">
        <v>0</v>
      </c>
      <c r="N315" s="200">
        <v>1096500</v>
      </c>
    </row>
    <row r="316" spans="1:14" ht="12.75">
      <c r="A316" s="189">
        <v>505.55952380937</v>
      </c>
      <c r="B316" s="191" t="s">
        <v>323</v>
      </c>
      <c r="C316" s="191" t="s">
        <v>323</v>
      </c>
      <c r="D316" s="191" t="s">
        <v>324</v>
      </c>
      <c r="E316" s="191" t="s">
        <v>325</v>
      </c>
      <c r="F316" s="191" t="s">
        <v>326</v>
      </c>
      <c r="G316" s="198">
        <v>6409</v>
      </c>
      <c r="H316" s="198">
        <v>5229</v>
      </c>
      <c r="I316" s="191" t="s">
        <v>327</v>
      </c>
      <c r="J316" s="191" t="s">
        <v>328</v>
      </c>
      <c r="K316" s="191" t="s">
        <v>329</v>
      </c>
      <c r="L316" s="191" t="s">
        <v>330</v>
      </c>
      <c r="M316" s="192">
        <v>0</v>
      </c>
      <c r="N316" s="200">
        <v>788500</v>
      </c>
    </row>
    <row r="317" spans="1:14" ht="12.75">
      <c r="A317" s="189">
        <v>507.223809523655</v>
      </c>
      <c r="B317" s="191" t="s">
        <v>323</v>
      </c>
      <c r="C317" s="191" t="s">
        <v>323</v>
      </c>
      <c r="D317" s="191" t="s">
        <v>324</v>
      </c>
      <c r="E317" s="191" t="s">
        <v>325</v>
      </c>
      <c r="F317" s="191" t="s">
        <v>326</v>
      </c>
      <c r="G317" s="198">
        <v>6409</v>
      </c>
      <c r="H317" s="198">
        <v>5329</v>
      </c>
      <c r="I317" s="191" t="s">
        <v>327</v>
      </c>
      <c r="J317" s="191" t="s">
        <v>328</v>
      </c>
      <c r="K317" s="191" t="s">
        <v>329</v>
      </c>
      <c r="L317" s="191" t="s">
        <v>330</v>
      </c>
      <c r="M317" s="192">
        <v>0</v>
      </c>
      <c r="N317" s="192">
        <v>33200</v>
      </c>
    </row>
    <row r="318" spans="1:14" ht="12.75">
      <c r="A318" s="189">
        <v>508.88809523794</v>
      </c>
      <c r="B318" s="191" t="s">
        <v>323</v>
      </c>
      <c r="C318" s="191" t="s">
        <v>323</v>
      </c>
      <c r="D318" s="191" t="s">
        <v>324</v>
      </c>
      <c r="E318" s="191" t="s">
        <v>325</v>
      </c>
      <c r="F318" s="191" t="s">
        <v>326</v>
      </c>
      <c r="G318" s="198">
        <v>6409</v>
      </c>
      <c r="H318" s="198">
        <v>5363</v>
      </c>
      <c r="I318" s="191" t="s">
        <v>327</v>
      </c>
      <c r="J318" s="191" t="s">
        <v>328</v>
      </c>
      <c r="K318" s="191" t="s">
        <v>329</v>
      </c>
      <c r="L318" s="191" t="s">
        <v>330</v>
      </c>
      <c r="M318" s="192">
        <v>0</v>
      </c>
      <c r="N318" s="192">
        <v>218800</v>
      </c>
    </row>
    <row r="319" spans="1:14" ht="12.75">
      <c r="A319" s="189">
        <v>510.552380952225</v>
      </c>
      <c r="B319" s="191" t="s">
        <v>323</v>
      </c>
      <c r="C319" s="191" t="s">
        <v>323</v>
      </c>
      <c r="D319" s="191" t="s">
        <v>324</v>
      </c>
      <c r="E319" s="191" t="s">
        <v>325</v>
      </c>
      <c r="F319" s="191" t="s">
        <v>326</v>
      </c>
      <c r="G319" s="198">
        <v>6409</v>
      </c>
      <c r="H319" s="198">
        <v>5901</v>
      </c>
      <c r="I319" s="191" t="s">
        <v>327</v>
      </c>
      <c r="J319" s="191" t="s">
        <v>328</v>
      </c>
      <c r="K319" s="191" t="s">
        <v>329</v>
      </c>
      <c r="L319" s="191" t="s">
        <v>330</v>
      </c>
      <c r="M319" s="192">
        <v>0</v>
      </c>
      <c r="N319" s="192">
        <v>508400</v>
      </c>
    </row>
    <row r="320" spans="1:15" ht="12.75">
      <c r="A320" s="189">
        <v>512.21666666651</v>
      </c>
      <c r="B320" s="191" t="s">
        <v>323</v>
      </c>
      <c r="C320" s="191" t="s">
        <v>323</v>
      </c>
      <c r="D320" s="191" t="s">
        <v>324</v>
      </c>
      <c r="E320" s="191" t="s">
        <v>325</v>
      </c>
      <c r="F320" s="191" t="s">
        <v>326</v>
      </c>
      <c r="G320" s="198">
        <v>6409</v>
      </c>
      <c r="H320" s="198">
        <v>5901</v>
      </c>
      <c r="I320" s="191" t="s">
        <v>327</v>
      </c>
      <c r="J320" s="191" t="s">
        <v>328</v>
      </c>
      <c r="K320" s="191" t="s">
        <v>329</v>
      </c>
      <c r="L320" s="191" t="s">
        <v>330</v>
      </c>
      <c r="M320" s="192">
        <v>0</v>
      </c>
      <c r="N320" s="200">
        <v>200000</v>
      </c>
      <c r="O320" s="195"/>
    </row>
    <row r="321" spans="1:14" ht="12.75">
      <c r="A321" s="189">
        <v>513.880952380795</v>
      </c>
      <c r="B321" s="191" t="s">
        <v>323</v>
      </c>
      <c r="C321" s="191" t="s">
        <v>323</v>
      </c>
      <c r="D321" s="191" t="s">
        <v>324</v>
      </c>
      <c r="E321" s="191" t="s">
        <v>325</v>
      </c>
      <c r="F321" s="191" t="s">
        <v>326</v>
      </c>
      <c r="G321" s="198">
        <v>0</v>
      </c>
      <c r="H321" s="198">
        <v>8124</v>
      </c>
      <c r="I321" s="191" t="s">
        <v>327</v>
      </c>
      <c r="J321" s="191" t="s">
        <v>328</v>
      </c>
      <c r="K321" s="191" t="s">
        <v>329</v>
      </c>
      <c r="L321" s="191" t="s">
        <v>330</v>
      </c>
      <c r="M321" s="192">
        <v>0</v>
      </c>
      <c r="N321" s="205">
        <v>2568800</v>
      </c>
    </row>
    <row r="322" ht="12.75">
      <c r="N322" s="195">
        <f>SUM(N3:N321)</f>
        <v>63693800</v>
      </c>
    </row>
    <row r="323" ht="12.75">
      <c r="N323" s="196">
        <f>N322-Výdaje!E475</f>
        <v>-1000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Gabriel</dc:creator>
  <cp:keywords/>
  <dc:description/>
  <cp:lastModifiedBy>tajemnice</cp:lastModifiedBy>
  <cp:lastPrinted>2019-02-28T10:02:10Z</cp:lastPrinted>
  <dcterms:created xsi:type="dcterms:W3CDTF">2009-01-25T16:35:25Z</dcterms:created>
  <dcterms:modified xsi:type="dcterms:W3CDTF">2019-03-27T12:14:20Z</dcterms:modified>
  <cp:category/>
  <cp:version/>
  <cp:contentType/>
  <cp:contentStatus/>
</cp:coreProperties>
</file>